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395" windowHeight="10230" activeTab="1"/>
  </bookViews>
  <sheets>
    <sheet name="Рекомендации" sheetId="1" r:id="rId1"/>
    <sheet name="Бюджетная смета" sheetId="2" r:id="rId2"/>
    <sheet name="Сумма" sheetId="3" state="hidden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s">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_xlnm.Print_Titles" localSheetId="1">'Бюджетная смета'!$31:$35</definedName>
    <definedName name="й" localSheetId="0">'[2]Округление до 50 руб.'!#REF!</definedName>
    <definedName name="й" localSheetId="2">'[2]Округление до 50 руб.'!#REF!</definedName>
    <definedName name="й">'[2]Округление до 50 руб.'!#REF!</definedName>
    <definedName name="КТ1">'[4]Форма 1-инв'!#REF!</definedName>
    <definedName name="НТ1">'[4]Форма 1-инв'!#REF!</definedName>
    <definedName name="_xlnm.Print_Area" localSheetId="1">'Бюджетная смета'!$B$2:$FF$131</definedName>
    <definedName name="_xlnm.Print_Area" localSheetId="0">'Рекомендации'!$B$2:$K$19</definedName>
    <definedName name="Срок">'[3]Служебный'!$E$3:$E$5</definedName>
    <definedName name="Управления">'[3]Служебный'!$A$3:$A$35</definedName>
    <definedName name="ф">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</authors>
  <commentList>
    <comment ref="EN2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ред. Постановлений Министерства финансов
Республики Беларусь от 26.08.2014 № 57,
от 02.12.2016 № 103</t>
        </r>
      </text>
    </comment>
    <comment ref="FJ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Введите утверждаемую сумму</t>
        </r>
      </text>
    </comment>
  </commentList>
</comments>
</file>

<file path=xl/sharedStrings.xml><?xml version="1.0" encoding="utf-8"?>
<sst xmlns="http://schemas.openxmlformats.org/spreadsheetml/2006/main" count="345" uniqueCount="192">
  <si>
    <t>Приложение 1</t>
  </si>
  <si>
    <t>УТВЕРЖДЕНО</t>
  </si>
  <si>
    <t>в сумме</t>
  </si>
  <si>
    <t>М.П.</t>
  </si>
  <si>
    <t>20</t>
  </si>
  <si>
    <t>г.</t>
  </si>
  <si>
    <t>(дата утверждения)</t>
  </si>
  <si>
    <t>БЮДЖЕТНАЯ СМЕТА</t>
  </si>
  <si>
    <t>на</t>
  </si>
  <si>
    <t>год</t>
  </si>
  <si>
    <t>Организация (УНК)</t>
  </si>
  <si>
    <t>Индивидуальная (сводная)</t>
  </si>
  <si>
    <t>Бюджет</t>
  </si>
  <si>
    <t>Раздел ФК</t>
  </si>
  <si>
    <t>Глава ВК</t>
  </si>
  <si>
    <t>Подраздел ФК</t>
  </si>
  <si>
    <t>Вид ФК</t>
  </si>
  <si>
    <t>Параграф ФК</t>
  </si>
  <si>
    <t>Программа ПК</t>
  </si>
  <si>
    <t>Подпрограмма ПК</t>
  </si>
  <si>
    <t>Кате-гория</t>
  </si>
  <si>
    <t>Статья</t>
  </si>
  <si>
    <t>Под-статья</t>
  </si>
  <si>
    <t>Эле-мент</t>
  </si>
  <si>
    <t>Утверждено на год</t>
  </si>
  <si>
    <t>В том числе по кварталам</t>
  </si>
  <si>
    <t>I квартал</t>
  </si>
  <si>
    <t>II квартал</t>
  </si>
  <si>
    <t>III квартал</t>
  </si>
  <si>
    <t>IV квартал</t>
  </si>
  <si>
    <t>ТЕКУЩИЕ РАСХОДЫ (сумма строк 2, 35)</t>
  </si>
  <si>
    <t>00</t>
  </si>
  <si>
    <t>01</t>
  </si>
  <si>
    <t>02</t>
  </si>
  <si>
    <t>В том числе:</t>
  </si>
  <si>
    <t>страховые взносы в фонд обязательного медицинского страхования</t>
  </si>
  <si>
    <t>03</t>
  </si>
  <si>
    <t>страховые взносы по обязательному страхованию от несчастных случаев на производстве и профессиональных заболеваний</t>
  </si>
  <si>
    <t>04</t>
  </si>
  <si>
    <t>обязательные страховые взносы на профессиональное пенсионное страхование</t>
  </si>
  <si>
    <t>05</t>
  </si>
  <si>
    <t>мягкий инвентарь и обмундирование</t>
  </si>
  <si>
    <t>продукты питания</t>
  </si>
  <si>
    <t>прочие расходные материалы и предметы снабжения</t>
  </si>
  <si>
    <t>командировки и служебные разъезды внутри страны</t>
  </si>
  <si>
    <t>командировки и служебные разъезды за границу</t>
  </si>
  <si>
    <t>Оплата транспортных услуг</t>
  </si>
  <si>
    <t>Оплата услуг связи</t>
  </si>
  <si>
    <t>06</t>
  </si>
  <si>
    <t>07</t>
  </si>
  <si>
    <t>оплата потребления тепловой энергии</t>
  </si>
  <si>
    <t>оплата потребления газа</t>
  </si>
  <si>
    <t>оплата потребления электрической энергии</t>
  </si>
  <si>
    <t>прочие коммунальные услуги</t>
  </si>
  <si>
    <t>Оплата геологоразведочных услуг</t>
  </si>
  <si>
    <t>08</t>
  </si>
  <si>
    <t>Оплата услуг по типовому проектированию</t>
  </si>
  <si>
    <t>09</t>
  </si>
  <si>
    <t>оплата текущего ремонта оборудования и инвентаря</t>
  </si>
  <si>
    <t>оплата текущего ремонта зданий и помещений</t>
  </si>
  <si>
    <t>оплата комплекса работ по известкованию кислых почв</t>
  </si>
  <si>
    <t>оплата текущего содержания сооружений благоустройства</t>
  </si>
  <si>
    <t>оплата работ по землеустройству и лесоустройству</t>
  </si>
  <si>
    <t>текущий ремонт и содержание дорог</t>
  </si>
  <si>
    <t>прочие текущие расходы</t>
  </si>
  <si>
    <t>субсидии государственным организациям</t>
  </si>
  <si>
    <t>субсидии финансовым учреждениям и организациям</t>
  </si>
  <si>
    <t>убытки организаций, возникающие при продаже товаров (работ, услуг)</t>
  </si>
  <si>
    <t>прочие субсидии</t>
  </si>
  <si>
    <t>выплаты пенсий и пособий</t>
  </si>
  <si>
    <t>стипендии</t>
  </si>
  <si>
    <t>прочие трансферты населению</t>
  </si>
  <si>
    <t>правительствам и международным организациям</t>
  </si>
  <si>
    <t>совместным организациям стран СНГ и межгосударственной интеграции</t>
  </si>
  <si>
    <t>Приобретение оборудования и других основных средств</t>
  </si>
  <si>
    <t>Приобретение товарно-материальных ценностей для государственных запасов и резервов</t>
  </si>
  <si>
    <t>Приобретение земли</t>
  </si>
  <si>
    <t>Приобретение нематериальных активов</t>
  </si>
  <si>
    <t>трансферты финансовым учреждениям и организациям</t>
  </si>
  <si>
    <t>на строительство, реконструкцию или покупку жилья</t>
  </si>
  <si>
    <t>бюджетные ссуды, бюджетные займы государственным организациям</t>
  </si>
  <si>
    <t>бюджетные ссуды, бюджетные займы финансовым учреждениям и организациям</t>
  </si>
  <si>
    <t>прочие бюджетные ссуды, бюджетные займы внутри страны</t>
  </si>
  <si>
    <t>ФИНАНСОВЫЙ РЕЗЕРВ</t>
  </si>
  <si>
    <t>Руководитель</t>
  </si>
  <si>
    <t>(подпись)</t>
  </si>
  <si>
    <t>Главный бухгалтер</t>
  </si>
  <si>
    <t>(подпись и инициалы, фамилия руководителя государственного органа                                           (его территориального органа), государственной организации)</t>
  </si>
  <si>
    <t>Адрес, телефон</t>
  </si>
  <si>
    <t>Закупки товаров и оплата услуг (сумма строк 3, 4, 9, 14, 17 – 19, 24 – 26)</t>
  </si>
  <si>
    <t>Заработная плата рабочих и служащих</t>
  </si>
  <si>
    <t>обязательные страховые взносы в государственный внебюджетный фонд социальной защиты населения Республики Беларусь</t>
  </si>
  <si>
    <t>Приобретение предметов снабжения и расходных материалов (сумма строк 10 – 13)</t>
  </si>
  <si>
    <t>лекарственные средства и изделия медицинского назначения</t>
  </si>
  <si>
    <t>Командировки и служебные разъезды 
(сумма строк 15, 16)</t>
  </si>
  <si>
    <t>Оплата коммунальных услуг (сумма строк 20 – 23)</t>
  </si>
  <si>
    <t>оплата услуг на проведение научно-исследовательских, опытно-конструкторских и опытно-технологических работ</t>
  </si>
  <si>
    <t>Текущие бюджетные трансферты (сумма строк 36, 41, 45)</t>
  </si>
  <si>
    <t>Субсидии (сумма строк 37 – 40)</t>
  </si>
  <si>
    <t>Текущие бюджетные трансферты населению (сумма строк 42 – 44)</t>
  </si>
  <si>
    <t>Текущие бюджетные трансферты за границу (сумма строк 46, 47)</t>
  </si>
  <si>
    <t>КАПИТАЛЬНЫЕ РАСХОДЫ (сумма строк 49, 52, 55, 58)</t>
  </si>
  <si>
    <t>Капитальные вложения в основные фонды (сумма строк 50, 51)</t>
  </si>
  <si>
    <t>Капитальный ремонт</t>
  </si>
  <si>
    <t>Создание государственных запасов и резервов (сумма строк 53, 54)</t>
  </si>
  <si>
    <t>Приобретение прочих запасов и резервов</t>
  </si>
  <si>
    <t>Приобретение земли и нематериальных активов (сумма строк 56, 57)</t>
  </si>
  <si>
    <t>Капитальные бюджетные трансферты (сумма строк 59, 63, 66)</t>
  </si>
  <si>
    <t>Капитальные бюджетные трансферты организациям (сумма строк 60 – 62)</t>
  </si>
  <si>
    <t>трансферты государственным организациям</t>
  </si>
  <si>
    <t>прочие трансферты внутри страны</t>
  </si>
  <si>
    <t>Капитальные бюджетные трансферты населению (сумма строк 64, 65)</t>
  </si>
  <si>
    <t>Капитальные бюджетные трансферты за границу</t>
  </si>
  <si>
    <t>ПРЕДОСТАВЛЕНИЕ КРЕДИТОВ, БЮДЖЕТНЫХ ССУД, БЮДЖЕТНЫХ ЗАЙМОВ ЗА ВЫЧЕТОМ ПОГАШЕНИЯ (КРЕДИТОВАНИЕ МИНУС ПОГАШЕНИЕ)</t>
  </si>
  <si>
    <t>Предоставление кредитов, бюджетных ссуд, бюджетных займов за вычетом погашения</t>
  </si>
  <si>
    <t>Предоставление бюджетных кредитов, ссуд, займов внутри страны (сумма строк 70–72)</t>
  </si>
  <si>
    <t>Финансовый резерв</t>
  </si>
  <si>
    <t>ВСЕГО РАСХОДОВ ПО СМЕТЕ (сумма строк 1, 48, 67, 73)</t>
  </si>
  <si>
    <t>(инициалы, фамилия)</t>
  </si>
  <si>
    <t>Рекомендации по заполнению бухгалтерской учетной документации, подготовленной с использованием системы "КонсультантПлюс"</t>
  </si>
  <si>
    <t>Взносы (отчисления) на социальное страхование  (сумма строк 5 – 8)</t>
  </si>
  <si>
    <t>к Инструкции о порядке составления, рассмотрения и утверждения бюджетных смет, смет доходов и расходов внебюджетных средств бюджетных организаций, бюджетных смет государственных внебюджетных фондов, а также внесения в них изменений и (или) дополнений</t>
  </si>
  <si>
    <t>белорусских рублей</t>
  </si>
  <si>
    <t>Распорядитель бюджетных средств (распорядитель средств бюджета государственного внебюджетного фонда)</t>
  </si>
  <si>
    <t>(белорусских рублей)</t>
  </si>
  <si>
    <t>Прочие текущие расходы на закупки товаров и оплату услуг (сумма строк 27 – 34)</t>
  </si>
  <si>
    <t>do13lz2</t>
  </si>
  <si>
    <t>Заглавная без НДС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</si>
  <si>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</si>
  <si>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</si>
  <si>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</si>
  <si>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</si>
  <si>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</si>
  <si>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</si>
  <si>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</si>
  <si>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</si>
  <si>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</si>
  <si>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</si>
  <si>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</si>
  <si>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</si>
  <si>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</si>
  <si>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</si>
  <si>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</si>
  <si>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</si>
  <si>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</si>
  <si>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</si>
  <si>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</si>
  <si>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</si>
  <si>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</si>
  <si>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</si>
  <si>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</si>
  <si>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</si>
  <si>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</si>
  <si>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</si>
  <si>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</si>
  <si>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</si>
  <si>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</si>
  <si>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</si>
  <si>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</si>
  <si>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</si>
  <si>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</si>
  <si>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</si>
  <si>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</si>
  <si>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</si>
  <si>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</si>
  <si>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</si>
  <si>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</si>
  <si>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</si>
  <si>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</si>
  <si>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</si>
  <si>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(сумма доходов с учетом остатка  прописью и цифрами)</t>
  </si>
  <si>
    <t>,</t>
  </si>
  <si>
    <t>Номер
строки</t>
  </si>
  <si>
    <r>
      <t xml:space="preserve">В ячейках, помеченных цветом, содержатся формулы. </t>
    </r>
    <r>
      <rPr>
        <b/>
        <i/>
        <sz val="10.5"/>
        <color indexed="14"/>
        <rFont val="Times New Roman"/>
        <family val="1"/>
      </rPr>
      <t>Не рекомендуется удалять информацию из данных ячеек!</t>
    </r>
    <r>
      <rPr>
        <sz val="10.5"/>
        <rFont val="Times New Roman"/>
        <family val="1"/>
      </rPr>
      <t xml:space="preserve"> По умолчанию, в ячейках с числовыми значениями установлен формат </t>
    </r>
    <r>
      <rPr>
        <i/>
        <sz val="10.5"/>
        <rFont val="Times New Roman"/>
        <family val="1"/>
      </rPr>
      <t>"Финансовый"</t>
    </r>
    <r>
      <rPr>
        <sz val="10.5"/>
        <rFont val="Times New Roman"/>
        <family val="1"/>
      </rPr>
      <t>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</si>
  <si>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 xml:space="preserve">При необходимости представления значений с одним или двумя знаками после запятой, формат в ячейках, куда вносятся данные значения, можно изменить следующим образом: выделить данные ячейки, нажать правую кнопку мыши и выбрать команду </t>
    </r>
    <r>
      <rPr>
        <i/>
        <sz val="10.5"/>
        <rFont val="Times New Roman"/>
        <family val="1"/>
      </rPr>
      <t>"Формат ячеек"</t>
    </r>
    <r>
      <rPr>
        <sz val="10.5"/>
        <rFont val="Times New Roman"/>
        <family val="1"/>
      </rPr>
      <t xml:space="preserve">, перейти к вкладке </t>
    </r>
    <r>
      <rPr>
        <i/>
        <sz val="10.5"/>
        <rFont val="Times New Roman"/>
        <family val="1"/>
      </rPr>
      <t>"Число"</t>
    </r>
    <r>
      <rPr>
        <sz val="10.5"/>
        <rFont val="Times New Roman"/>
        <family val="1"/>
      </rPr>
      <t xml:space="preserve"> и выбрать необходимый числовой формат (</t>
    </r>
    <r>
      <rPr>
        <i/>
        <sz val="10.5"/>
        <rFont val="Times New Roman"/>
        <family val="1"/>
      </rPr>
      <t>"Финансовый"</t>
    </r>
    <r>
      <rPr>
        <sz val="10.5"/>
        <rFont val="Times New Roman"/>
        <family val="1"/>
      </rPr>
      <t xml:space="preserve">). В строке </t>
    </r>
    <r>
      <rPr>
        <i/>
        <sz val="10.5"/>
        <rFont val="Times New Roman"/>
        <family val="1"/>
      </rPr>
      <t>"Число десятичных знаков"</t>
    </r>
    <r>
      <rPr>
        <sz val="10.5"/>
        <rFont val="Times New Roman"/>
        <family val="1"/>
      </rPr>
      <t xml:space="preserve"> указать необходимое кол-во знаков после запятой. Либо воспользоваться кнопками </t>
    </r>
    <r>
      <rPr>
        <i/>
        <sz val="10.5"/>
        <rFont val="Times New Roman"/>
        <family val="1"/>
      </rPr>
      <t>"Увеличение / уменьшение разрядности"</t>
    </r>
    <r>
      <rPr>
        <sz val="10.5"/>
        <rFont val="Times New Roman"/>
        <family val="1"/>
      </rPr>
      <t xml:space="preserve"> на панели инструментов </t>
    </r>
    <r>
      <rPr>
        <i/>
        <sz val="10.5"/>
        <rFont val="Times New Roman"/>
        <family val="1"/>
      </rPr>
      <t>"Форматирование"</t>
    </r>
    <r>
      <rPr>
        <sz val="10.5"/>
        <rFont val="Times New Roman"/>
        <family val="1"/>
      </rPr>
      <t>.</t>
    </r>
  </si>
  <si>
    <t>Форма утверждена постановлением Министерства финансов Республики Беларусь от 30.01.2009 № 8 "О порядке составления, рассмотрения и утверждения бюджетных смет получателей бюджетных средств, смет доходов и расходов внебюджетных средств бюджетных организаций".</t>
  </si>
  <si>
    <t>18</t>
  </si>
  <si>
    <t>213051 г.Белыничи ул. Советская дом 37 Могилевской области</t>
  </si>
  <si>
    <t>районный</t>
  </si>
  <si>
    <t>75</t>
  </si>
  <si>
    <t>8</t>
  </si>
  <si>
    <t>1</t>
  </si>
  <si>
    <t>433</t>
  </si>
  <si>
    <t>016</t>
  </si>
  <si>
    <t>Двести три тысячи пятьсот сорок шесть</t>
  </si>
  <si>
    <t>белорусских рублей 00 копеек</t>
  </si>
  <si>
    <t>15 января</t>
  </si>
  <si>
    <t>Государственное  специализированное учебно-спортивное учреждение "Белыничская специализированная детско-юношеская школа олимпийского резерва" 580</t>
  </si>
  <si>
    <t>января</t>
  </si>
  <si>
    <t>Т.В.Мякшина</t>
  </si>
  <si>
    <t xml:space="preserve">                                                                  Т.В.Мякшина</t>
  </si>
  <si>
    <t>Т.И.Румянцева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</si>
</sst>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_р_._-;\-* #,##0.00_р_._-;_-* &quot;-&quot;?_р_._-;_-@_-"/>
    <numFmt numFmtId="172" formatCode="_-* #,##0_р_._-;\-* #,##0_р_._-;_-* &quot;-&quot;?_р_._-;_-@_-"/>
    <numFmt numFmtId="173" formatCode="[$-F800]dddd\,\ mmmm\ dd\,\ yyyy"/>
    <numFmt numFmtId="174" formatCode="0;[Red]0"/>
    <numFmt numFmtId="175" formatCode="d\ mmmm\,\ yyyy"/>
    <numFmt numFmtId="176" formatCode="_-* #,##0.00[$р.-419]_-;\-* #,##0.00[$р.-419]_-;_-* &quot;-&quot;??[$р.-419]_-;_-@_-"/>
    <numFmt numFmtId="177" formatCode="0.0%"/>
    <numFmt numFmtId="178" formatCode="mmm/yyyy"/>
    <numFmt numFmtId="179" formatCode="#,##0_ ;\-#,##0\ 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0000000"/>
    <numFmt numFmtId="189" formatCode="0.0000000"/>
    <numFmt numFmtId="190" formatCode="0.000000"/>
    <numFmt numFmtId="191" formatCode="[$-419]d\ mmm;@"/>
    <numFmt numFmtId="192" formatCode="_-* #,##0.0000000_р_._-;\-* #,##0.0000000_р_._-;_-* &quot;-&quot;???????_р_._-;_-@_-"/>
    <numFmt numFmtId="193" formatCode="dd/mm/yy;@"/>
    <numFmt numFmtId="194" formatCode="_-* #,##0.0_р_._-;\-* #,##0.0_р_._-;_-* &quot;-&quot;_р_._-;_-@_-"/>
    <numFmt numFmtId="195" formatCode="0.0"/>
    <numFmt numFmtId="196" formatCode="0.000"/>
    <numFmt numFmtId="197" formatCode="0.0000"/>
    <numFmt numFmtId="198" formatCode="_-* #,##0.00_р_._-;\-* #,##0.00_р_._-;_-* &quot;-&quot;_р_._-;_-@_-"/>
    <numFmt numFmtId="199" formatCode="_-* #,##0.0000_р_._-;\-* #,##0.0000_р_._-;_-* &quot;-&quot;???_р_._-;_-@_-"/>
    <numFmt numFmtId="200" formatCode="_-* #,##0.00000_р_._-;\-* #,##0.00000_р_._-;_-* &quot;-&quot;???_р_._-;_-@_-"/>
    <numFmt numFmtId="201" formatCode="_-* #,##0.00_р_._-;\-* #,##0.00_р_._-;_-* &quot;-&quot;???_р_._-;_-@_-"/>
    <numFmt numFmtId="202" formatCode="_-* #,##0.0_р_._-;\-* #,##0.0_р_._-;_-* &quot;-&quot;???_р_._-;_-@_-"/>
    <numFmt numFmtId="203" formatCode="_-* #,##0_р_._-;\-* #,##0_р_._-;_-* &quot;-&quot;???_р_._-;_-@_-"/>
    <numFmt numFmtId="204" formatCode="_-* #,##0.000_р_._-;\-* #,##0.000_р_._-;_-* &quot;-&quot;??_р_._-;_-@_-"/>
    <numFmt numFmtId="205" formatCode="#,##0.000"/>
    <numFmt numFmtId="206" formatCode="[$-FC19]\н\а\ d\ mmmm\ yyyy\ &quot;г.&quot;"/>
  </numFmts>
  <fonts count="52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b/>
      <sz val="12"/>
      <color indexed="22"/>
      <name val="Times New Roman"/>
      <family val="1"/>
    </font>
    <font>
      <b/>
      <i/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8"/>
      <color indexed="22"/>
      <name val="Times New Roman"/>
      <family val="1"/>
    </font>
    <font>
      <sz val="9"/>
      <color indexed="22"/>
      <name val="Times New Roman"/>
      <family val="1"/>
    </font>
    <font>
      <u val="single"/>
      <sz val="10"/>
      <color indexed="22"/>
      <name val="Times New Roman"/>
      <family val="1"/>
    </font>
    <font>
      <i/>
      <sz val="10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b/>
      <u val="single"/>
      <sz val="14"/>
      <name val="Times New Roman CYR"/>
      <family val="1"/>
    </font>
    <font>
      <sz val="10.5"/>
      <name val="Times New Roman"/>
      <family val="1"/>
    </font>
    <font>
      <b/>
      <i/>
      <sz val="10.5"/>
      <color indexed="14"/>
      <name val="Times New Roman"/>
      <family val="1"/>
    </font>
    <font>
      <i/>
      <sz val="10.5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2"/>
      <name val="Times New Roman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dashed">
        <color indexed="14"/>
      </left>
      <right style="dashed">
        <color indexed="14"/>
      </right>
      <top style="dashed">
        <color indexed="14"/>
      </top>
      <bottom style="dashed">
        <color indexed="1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>
        <color indexed="14"/>
      </left>
      <right style="dashed">
        <color indexed="14"/>
      </right>
      <top>
        <color indexed="63"/>
      </top>
      <bottom style="dashed">
        <color indexed="1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 horizontal="justify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49" fontId="8" fillId="0" borderId="1">
      <alignment horizontal="left"/>
      <protection/>
    </xf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20" fillId="0" borderId="0" applyNumberFormat="0" applyFill="0" applyBorder="0" applyAlignment="0" applyProtection="0"/>
    <xf numFmtId="49" fontId="8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30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8" fillId="0" borderId="1">
      <alignment horizontal="left" wrapText="1"/>
      <protection/>
    </xf>
    <xf numFmtId="0" fontId="32" fillId="0" borderId="0" applyNumberFormat="0" applyFill="0" applyBorder="0" applyAlignment="0" applyProtection="0"/>
    <xf numFmtId="0" fontId="9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24" borderId="0" xfId="33" applyFont="1" applyFill="1">
      <alignment horizontal="justify"/>
      <protection/>
    </xf>
    <xf numFmtId="0" fontId="3" fillId="24" borderId="0" xfId="0" applyFont="1" applyFill="1" applyAlignment="1">
      <alignment/>
    </xf>
    <xf numFmtId="49" fontId="11" fillId="24" borderId="0" xfId="64" applyFont="1" applyFill="1">
      <alignment horizontal="center" vertical="top"/>
      <protection/>
    </xf>
    <xf numFmtId="0" fontId="3" fillId="24" borderId="0" xfId="0" applyFont="1" applyFill="1" applyAlignment="1">
      <alignment horizontal="center"/>
    </xf>
    <xf numFmtId="0" fontId="14" fillId="24" borderId="0" xfId="63" applyFont="1" applyFill="1">
      <alignment horizontal="left"/>
      <protection/>
    </xf>
    <xf numFmtId="0" fontId="3" fillId="20" borderId="0" xfId="0" applyFont="1" applyFill="1" applyAlignment="1">
      <alignment/>
    </xf>
    <xf numFmtId="0" fontId="34" fillId="20" borderId="0" xfId="59" applyNumberFormat="1" applyFont="1" applyFill="1" applyProtection="1">
      <alignment/>
      <protection hidden="1"/>
    </xf>
    <xf numFmtId="0" fontId="34" fillId="20" borderId="0" xfId="59" applyNumberFormat="1" applyFont="1" applyFill="1" applyAlignment="1" applyProtection="1">
      <alignment horizontal="right"/>
      <protection hidden="1"/>
    </xf>
    <xf numFmtId="0" fontId="34" fillId="20" borderId="0" xfId="59" applyNumberFormat="1" applyFont="1" applyFill="1" applyBorder="1" applyProtection="1">
      <alignment/>
      <protection hidden="1"/>
    </xf>
    <xf numFmtId="4" fontId="35" fillId="20" borderId="12" xfId="59" applyNumberFormat="1" applyFont="1" applyFill="1" applyBorder="1" applyAlignment="1" applyProtection="1">
      <alignment horizontal="right"/>
      <protection locked="0"/>
    </xf>
    <xf numFmtId="0" fontId="34" fillId="20" borderId="0" xfId="59" applyNumberFormat="1" applyFont="1" applyFill="1" applyAlignment="1" applyProtection="1">
      <alignment horizontal="left"/>
      <protection hidden="1"/>
    </xf>
    <xf numFmtId="0" fontId="36" fillId="20" borderId="13" xfId="59" applyNumberFormat="1" applyFont="1" applyFill="1" applyBorder="1" applyProtection="1">
      <alignment/>
      <protection hidden="1"/>
    </xf>
    <xf numFmtId="0" fontId="34" fillId="20" borderId="0" xfId="59" applyFont="1" applyFill="1" applyProtection="1">
      <alignment/>
      <protection hidden="1"/>
    </xf>
    <xf numFmtId="0" fontId="34" fillId="20" borderId="0" xfId="59" applyFont="1" applyFill="1" applyAlignment="1" applyProtection="1">
      <alignment horizontal="left"/>
      <protection hidden="1"/>
    </xf>
    <xf numFmtId="0" fontId="34" fillId="20" borderId="0" xfId="59" applyFont="1" applyFill="1" applyAlignment="1" applyProtection="1">
      <alignment horizontal="center"/>
      <protection hidden="1"/>
    </xf>
    <xf numFmtId="175" fontId="34" fillId="20" borderId="0" xfId="59" applyNumberFormat="1" applyFont="1" applyFill="1" applyBorder="1" applyAlignment="1" applyProtection="1">
      <alignment/>
      <protection hidden="1"/>
    </xf>
    <xf numFmtId="175" fontId="34" fillId="20" borderId="0" xfId="59" applyNumberFormat="1" applyFont="1" applyFill="1" applyBorder="1" applyAlignment="1" applyProtection="1">
      <alignment horizontal="left"/>
      <protection hidden="1"/>
    </xf>
    <xf numFmtId="0" fontId="37" fillId="20" borderId="0" xfId="59" applyNumberFormat="1" applyFont="1" applyFill="1" applyProtection="1">
      <alignment/>
      <protection hidden="1"/>
    </xf>
    <xf numFmtId="0" fontId="37" fillId="20" borderId="1" xfId="59" applyNumberFormat="1" applyFont="1" applyFill="1" applyBorder="1" applyAlignment="1" applyProtection="1">
      <alignment horizontal="center"/>
      <protection hidden="1"/>
    </xf>
    <xf numFmtId="22" fontId="34" fillId="20" borderId="0" xfId="59" applyNumberFormat="1" applyFont="1" applyFill="1" applyProtection="1">
      <alignment/>
      <protection hidden="1"/>
    </xf>
    <xf numFmtId="0" fontId="38" fillId="20" borderId="0" xfId="59" applyNumberFormat="1" applyFont="1" applyFill="1" applyAlignment="1" applyProtection="1">
      <alignment shrinkToFit="1"/>
      <protection hidden="1"/>
    </xf>
    <xf numFmtId="14" fontId="34" fillId="20" borderId="0" xfId="59" applyNumberFormat="1" applyFont="1" applyFill="1" applyProtection="1">
      <alignment/>
      <protection hidden="1"/>
    </xf>
    <xf numFmtId="4" fontId="34" fillId="20" borderId="1" xfId="59" applyNumberFormat="1" applyFont="1" applyFill="1" applyBorder="1" applyAlignment="1" applyProtection="1">
      <alignment horizontal="right"/>
      <protection hidden="1"/>
    </xf>
    <xf numFmtId="0" fontId="34" fillId="20" borderId="1" xfId="59" applyNumberFormat="1" applyFont="1" applyFill="1" applyBorder="1" applyProtection="1">
      <alignment/>
      <protection hidden="1"/>
    </xf>
    <xf numFmtId="4" fontId="34" fillId="20" borderId="1" xfId="59" applyNumberFormat="1" applyFont="1" applyFill="1" applyBorder="1" applyAlignment="1" applyProtection="1">
      <alignment horizontal="left"/>
      <protection hidden="1"/>
    </xf>
    <xf numFmtId="0" fontId="34" fillId="20" borderId="1" xfId="59" applyNumberFormat="1" applyFont="1" applyFill="1" applyBorder="1" applyAlignment="1" applyProtection="1">
      <alignment horizontal="right"/>
      <protection hidden="1"/>
    </xf>
    <xf numFmtId="0" fontId="39" fillId="20" borderId="1" xfId="59" applyNumberFormat="1" applyFont="1" applyFill="1" applyBorder="1" applyProtection="1">
      <alignment/>
      <protection hidden="1"/>
    </xf>
    <xf numFmtId="0" fontId="39" fillId="20" borderId="14" xfId="59" applyNumberFormat="1" applyFont="1" applyFill="1" applyBorder="1" applyAlignment="1" applyProtection="1">
      <alignment shrinkToFit="1"/>
      <protection hidden="1"/>
    </xf>
    <xf numFmtId="0" fontId="39" fillId="20" borderId="1" xfId="59" applyNumberFormat="1" applyFont="1" applyFill="1" applyBorder="1" applyAlignment="1" applyProtection="1">
      <alignment shrinkToFit="1"/>
      <protection hidden="1"/>
    </xf>
    <xf numFmtId="4" fontId="34" fillId="20" borderId="0" xfId="59" applyNumberFormat="1" applyFont="1" applyFill="1" applyAlignment="1" applyProtection="1">
      <alignment horizontal="left"/>
      <protection hidden="1"/>
    </xf>
    <xf numFmtId="0" fontId="39" fillId="20" borderId="15" xfId="59" applyNumberFormat="1" applyFont="1" applyFill="1" applyBorder="1" applyProtection="1">
      <alignment/>
      <protection hidden="1"/>
    </xf>
    <xf numFmtId="3" fontId="34" fillId="20" borderId="1" xfId="59" applyNumberFormat="1" applyFont="1" applyFill="1" applyBorder="1" applyProtection="1">
      <alignment/>
      <protection hidden="1"/>
    </xf>
    <xf numFmtId="3" fontId="34" fillId="20" borderId="0" xfId="59" applyNumberFormat="1" applyFont="1" applyFill="1" applyProtection="1">
      <alignment/>
      <protection hidden="1"/>
    </xf>
    <xf numFmtId="1" fontId="34" fillId="20" borderId="1" xfId="59" applyNumberFormat="1" applyFont="1" applyFill="1" applyBorder="1" applyAlignment="1" applyProtection="1">
      <alignment horizontal="right"/>
      <protection hidden="1"/>
    </xf>
    <xf numFmtId="0" fontId="34" fillId="20" borderId="16" xfId="59" applyNumberFormat="1" applyFont="1" applyFill="1" applyBorder="1" applyProtection="1">
      <alignment/>
      <protection hidden="1"/>
    </xf>
    <xf numFmtId="0" fontId="34" fillId="20" borderId="17" xfId="59" applyNumberFormat="1" applyFont="1" applyFill="1" applyBorder="1" applyProtection="1">
      <alignment/>
      <protection hidden="1"/>
    </xf>
    <xf numFmtId="0" fontId="3" fillId="24" borderId="9" xfId="0" applyFont="1" applyFill="1" applyBorder="1" applyAlignment="1">
      <alignment/>
    </xf>
    <xf numFmtId="0" fontId="3" fillId="20" borderId="0" xfId="60" applyFill="1">
      <alignment/>
      <protection/>
    </xf>
    <xf numFmtId="0" fontId="3" fillId="24" borderId="0" xfId="60" applyFill="1">
      <alignment/>
      <protection/>
    </xf>
    <xf numFmtId="0" fontId="44" fillId="25" borderId="0" xfId="52" applyFont="1" applyFill="1" applyAlignment="1">
      <alignment horizontal="center" vertical="center" wrapText="1"/>
      <protection/>
    </xf>
    <xf numFmtId="0" fontId="45" fillId="24" borderId="0" xfId="60" applyFont="1" applyFill="1" applyAlignment="1">
      <alignment horizontal="justify" vertical="top" wrapText="1"/>
      <protection/>
    </xf>
    <xf numFmtId="0" fontId="3" fillId="24" borderId="0" xfId="0" applyFont="1" applyFill="1" applyAlignment="1">
      <alignment/>
    </xf>
    <xf numFmtId="49" fontId="8" fillId="24" borderId="9" xfId="65" applyNumberFormat="1" applyFill="1" applyAlignment="1" applyProtection="1">
      <alignment horizontal="center" shrinkToFit="1"/>
      <protection locked="0"/>
    </xf>
    <xf numFmtId="49" fontId="3" fillId="24" borderId="9" xfId="65" applyNumberFormat="1" applyFont="1" applyFill="1" applyAlignment="1" applyProtection="1">
      <alignment horizontal="center" shrinkToFit="1"/>
      <protection locked="0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41" fillId="25" borderId="9" xfId="65" applyFont="1" applyFill="1" applyBorder="1" applyAlignment="1" applyProtection="1">
      <alignment horizontal="center" shrinkToFit="1"/>
      <protection hidden="1"/>
    </xf>
    <xf numFmtId="2" fontId="3" fillId="24" borderId="18" xfId="0" applyNumberFormat="1" applyFont="1" applyFill="1" applyBorder="1" applyAlignment="1">
      <alignment/>
    </xf>
    <xf numFmtId="2" fontId="3" fillId="24" borderId="19" xfId="0" applyNumberFormat="1" applyFont="1" applyFill="1" applyBorder="1" applyAlignment="1">
      <alignment/>
    </xf>
    <xf numFmtId="2" fontId="3" fillId="24" borderId="20" xfId="0" applyNumberFormat="1" applyFont="1" applyFill="1" applyBorder="1" applyAlignment="1">
      <alignment/>
    </xf>
    <xf numFmtId="43" fontId="3" fillId="25" borderId="9" xfId="0" applyNumberFormat="1" applyFont="1" applyFill="1" applyBorder="1" applyAlignment="1" applyProtection="1">
      <alignment horizontal="center" shrinkToFit="1"/>
      <protection hidden="1"/>
    </xf>
    <xf numFmtId="43" fontId="3" fillId="4" borderId="9" xfId="0" applyNumberFormat="1" applyFont="1" applyFill="1" applyBorder="1" applyAlignment="1" applyProtection="1">
      <alignment horizontal="center" shrinkToFit="1"/>
      <protection hidden="1"/>
    </xf>
    <xf numFmtId="49" fontId="7" fillId="24" borderId="0" xfId="64" applyFont="1" applyFill="1">
      <alignment horizontal="center" vertical="top"/>
      <protection/>
    </xf>
    <xf numFmtId="49" fontId="7" fillId="24" borderId="0" xfId="64" applyFill="1">
      <alignment horizontal="center" vertical="top"/>
      <protection/>
    </xf>
    <xf numFmtId="49" fontId="3" fillId="24" borderId="9" xfId="65" applyNumberFormat="1" applyFont="1" applyFill="1" applyAlignment="1" applyProtection="1">
      <alignment horizontal="left" shrinkToFit="1"/>
      <protection locked="0"/>
    </xf>
    <xf numFmtId="0" fontId="10" fillId="24" borderId="0" xfId="67" applyFont="1" applyFill="1">
      <alignment horizontal="right" vertical="top" wrapText="1"/>
      <protection/>
    </xf>
    <xf numFmtId="0" fontId="41" fillId="25" borderId="9" xfId="65" applyFont="1" applyFill="1" applyAlignment="1" applyProtection="1">
      <alignment horizontal="center" shrinkToFit="1"/>
      <protection hidden="1"/>
    </xf>
    <xf numFmtId="49" fontId="8" fillId="0" borderId="9" xfId="65" applyNumberFormat="1" applyAlignment="1" applyProtection="1">
      <alignment horizontal="center" shrinkToFit="1"/>
      <protection locked="0"/>
    </xf>
    <xf numFmtId="49" fontId="7" fillId="24" borderId="21" xfId="64" applyFont="1" applyFill="1" applyBorder="1" applyAlignment="1">
      <alignment horizontal="center" vertical="top" wrapText="1"/>
      <protection/>
    </xf>
    <xf numFmtId="49" fontId="7" fillId="24" borderId="21" xfId="64" applyFill="1" applyBorder="1" applyAlignment="1">
      <alignment horizontal="center" vertical="top" wrapText="1"/>
      <protection/>
    </xf>
    <xf numFmtId="0" fontId="3" fillId="24" borderId="0" xfId="0" applyFont="1" applyFill="1" applyAlignment="1">
      <alignment horizontal="center"/>
    </xf>
    <xf numFmtId="0" fontId="13" fillId="24" borderId="1" xfId="53" applyFont="1" applyFill="1">
      <alignment horizontal="center" vertical="center" wrapText="1"/>
      <protection/>
    </xf>
    <xf numFmtId="0" fontId="8" fillId="24" borderId="9" xfId="65" applyNumberFormat="1" applyFill="1" applyAlignment="1" applyProtection="1">
      <alignment horizontal="center" shrinkToFit="1"/>
      <protection locked="0"/>
    </xf>
    <xf numFmtId="0" fontId="3" fillId="24" borderId="9" xfId="65" applyNumberFormat="1" applyFont="1" applyFill="1" applyAlignment="1" applyProtection="1">
      <alignment horizontal="center" shrinkToFit="1"/>
      <protection locked="0"/>
    </xf>
    <xf numFmtId="0" fontId="3" fillId="24" borderId="9" xfId="65" applyNumberFormat="1" applyFont="1" applyFill="1" applyAlignment="1" applyProtection="1">
      <alignment horizontal="left" shrinkToFit="1"/>
      <protection locked="0"/>
    </xf>
    <xf numFmtId="49" fontId="11" fillId="24" borderId="0" xfId="64" applyFont="1" applyFill="1">
      <alignment horizontal="center" vertical="top"/>
      <protection/>
    </xf>
    <xf numFmtId="0" fontId="14" fillId="24" borderId="0" xfId="63" applyFont="1" applyFill="1">
      <alignment horizontal="left"/>
      <protection/>
    </xf>
    <xf numFmtId="43" fontId="3" fillId="25" borderId="1" xfId="71" applyNumberFormat="1" applyFont="1" applyFill="1" applyAlignment="1" applyProtection="1">
      <alignment horizontal="center" shrinkToFit="1"/>
      <protection/>
    </xf>
    <xf numFmtId="0" fontId="3" fillId="24" borderId="1" xfId="71" applyFont="1" applyFill="1" applyAlignment="1">
      <alignment horizontal="left" wrapText="1"/>
      <protection/>
    </xf>
    <xf numFmtId="49" fontId="3" fillId="24" borderId="1" xfId="71" applyNumberFormat="1" applyFont="1" applyFill="1" applyAlignment="1">
      <alignment horizontal="center" wrapText="1"/>
      <protection/>
    </xf>
    <xf numFmtId="43" fontId="3" fillId="25" borderId="15" xfId="71" applyNumberFormat="1" applyFont="1" applyFill="1" applyBorder="1" applyAlignment="1" applyProtection="1">
      <alignment horizontal="center" shrinkToFit="1"/>
      <protection/>
    </xf>
    <xf numFmtId="43" fontId="3" fillId="25" borderId="22" xfId="71" applyNumberFormat="1" applyFont="1" applyFill="1" applyBorder="1" applyAlignment="1" applyProtection="1">
      <alignment horizontal="center" shrinkToFit="1"/>
      <protection/>
    </xf>
    <xf numFmtId="43" fontId="3" fillId="25" borderId="23" xfId="71" applyNumberFormat="1" applyFont="1" applyFill="1" applyBorder="1" applyAlignment="1" applyProtection="1">
      <alignment horizontal="center" shrinkToFit="1"/>
      <protection/>
    </xf>
    <xf numFmtId="43" fontId="3" fillId="24" borderId="1" xfId="71" applyNumberFormat="1" applyFont="1" applyFill="1" applyAlignment="1" applyProtection="1">
      <alignment horizontal="center" shrinkToFit="1"/>
      <protection locked="0"/>
    </xf>
    <xf numFmtId="0" fontId="3" fillId="24" borderId="16" xfId="71" applyFont="1" applyFill="1" applyBorder="1" applyAlignment="1">
      <alignment horizontal="left" wrapText="1"/>
      <protection/>
    </xf>
    <xf numFmtId="49" fontId="3" fillId="24" borderId="16" xfId="71" applyNumberFormat="1" applyFont="1" applyFill="1" applyBorder="1" applyAlignment="1">
      <alignment horizontal="center" wrapText="1"/>
      <protection/>
    </xf>
    <xf numFmtId="49" fontId="3" fillId="24" borderId="14" xfId="71" applyNumberFormat="1" applyFont="1" applyFill="1" applyBorder="1" applyAlignment="1">
      <alignment horizontal="center" wrapText="1"/>
      <protection/>
    </xf>
    <xf numFmtId="43" fontId="3" fillId="25" borderId="24" xfId="71" applyNumberFormat="1" applyFont="1" applyFill="1" applyBorder="1" applyAlignment="1" applyProtection="1">
      <alignment horizontal="center" shrinkToFit="1"/>
      <protection/>
    </xf>
    <xf numFmtId="43" fontId="3" fillId="25" borderId="21" xfId="71" applyNumberFormat="1" applyFont="1" applyFill="1" applyBorder="1" applyAlignment="1" applyProtection="1">
      <alignment horizontal="center" shrinkToFit="1"/>
      <protection/>
    </xf>
    <xf numFmtId="43" fontId="3" fillId="25" borderId="25" xfId="71" applyNumberFormat="1" applyFont="1" applyFill="1" applyBorder="1" applyAlignment="1" applyProtection="1">
      <alignment horizontal="center" shrinkToFit="1"/>
      <protection/>
    </xf>
    <xf numFmtId="43" fontId="3" fillId="25" borderId="26" xfId="71" applyNumberFormat="1" applyFont="1" applyFill="1" applyBorder="1" applyAlignment="1" applyProtection="1">
      <alignment horizontal="center" shrinkToFit="1"/>
      <protection/>
    </xf>
    <xf numFmtId="43" fontId="3" fillId="25" borderId="9" xfId="71" applyNumberFormat="1" applyFont="1" applyFill="1" applyBorder="1" applyAlignment="1" applyProtection="1">
      <alignment horizontal="center" shrinkToFit="1"/>
      <protection/>
    </xf>
    <xf numFmtId="43" fontId="3" fillId="25" borderId="27" xfId="71" applyNumberFormat="1" applyFont="1" applyFill="1" applyBorder="1" applyAlignment="1" applyProtection="1">
      <alignment horizontal="center" shrinkToFit="1"/>
      <protection/>
    </xf>
    <xf numFmtId="43" fontId="3" fillId="24" borderId="24" xfId="71" applyNumberFormat="1" applyFont="1" applyFill="1" applyBorder="1" applyAlignment="1" applyProtection="1">
      <alignment horizontal="center" shrinkToFit="1"/>
      <protection locked="0"/>
    </xf>
    <xf numFmtId="43" fontId="3" fillId="24" borderId="21" xfId="71" applyNumberFormat="1" applyFont="1" applyFill="1" applyBorder="1" applyAlignment="1" applyProtection="1">
      <alignment horizontal="center" shrinkToFit="1"/>
      <protection locked="0"/>
    </xf>
    <xf numFmtId="43" fontId="3" fillId="24" borderId="25" xfId="71" applyNumberFormat="1" applyFont="1" applyFill="1" applyBorder="1" applyAlignment="1" applyProtection="1">
      <alignment horizontal="center" shrinkToFit="1"/>
      <protection locked="0"/>
    </xf>
    <xf numFmtId="43" fontId="3" fillId="24" borderId="26" xfId="71" applyNumberFormat="1" applyFont="1" applyFill="1" applyBorder="1" applyAlignment="1" applyProtection="1">
      <alignment horizontal="center" shrinkToFit="1"/>
      <protection locked="0"/>
    </xf>
    <xf numFmtId="43" fontId="3" fillId="24" borderId="9" xfId="71" applyNumberFormat="1" applyFont="1" applyFill="1" applyBorder="1" applyAlignment="1" applyProtection="1">
      <alignment horizontal="center" shrinkToFit="1"/>
      <protection locked="0"/>
    </xf>
    <xf numFmtId="43" fontId="3" fillId="24" borderId="27" xfId="71" applyNumberFormat="1" applyFont="1" applyFill="1" applyBorder="1" applyAlignment="1" applyProtection="1">
      <alignment horizontal="center" shrinkToFit="1"/>
      <protection locked="0"/>
    </xf>
    <xf numFmtId="0" fontId="3" fillId="24" borderId="14" xfId="71" applyFont="1" applyFill="1" applyBorder="1" applyAlignment="1">
      <alignment horizontal="left" wrapText="1"/>
      <protection/>
    </xf>
    <xf numFmtId="0" fontId="3" fillId="24" borderId="1" xfId="71" applyFont="1" applyFill="1" applyBorder="1" applyAlignment="1">
      <alignment horizontal="left" wrapText="1"/>
      <protection/>
    </xf>
    <xf numFmtId="49" fontId="3" fillId="24" borderId="1" xfId="71" applyNumberFormat="1" applyFont="1" applyFill="1" applyBorder="1" applyAlignment="1">
      <alignment horizontal="center" wrapText="1"/>
      <protection/>
    </xf>
    <xf numFmtId="43" fontId="3" fillId="25" borderId="1" xfId="71" applyNumberFormat="1" applyFont="1" applyFill="1" applyBorder="1" applyAlignment="1" applyProtection="1">
      <alignment horizontal="center" shrinkToFit="1"/>
      <protection/>
    </xf>
    <xf numFmtId="0" fontId="3" fillId="24" borderId="0" xfId="0" applyFont="1" applyFill="1" applyAlignment="1">
      <alignment wrapText="1"/>
    </xf>
    <xf numFmtId="0" fontId="12" fillId="24" borderId="0" xfId="52" applyFont="1" applyFill="1">
      <alignment horizontal="center" wrapText="1"/>
      <protection/>
    </xf>
    <xf numFmtId="14" fontId="35" fillId="20" borderId="0" xfId="59" applyNumberFormat="1" applyFont="1" applyFill="1" applyAlignment="1" applyProtection="1">
      <alignment horizontal="center"/>
      <protection hidden="1"/>
    </xf>
    <xf numFmtId="0" fontId="34" fillId="20" borderId="13" xfId="59" applyNumberFormat="1" applyFont="1" applyFill="1" applyBorder="1" applyAlignment="1" applyProtection="1">
      <alignment horizontal="left" shrinkToFit="1"/>
      <protection hidden="1"/>
    </xf>
    <xf numFmtId="0" fontId="34" fillId="20" borderId="1" xfId="59" applyNumberFormat="1" applyFont="1" applyFill="1" applyBorder="1" applyAlignment="1" applyProtection="1">
      <alignment horizontal="left"/>
      <protection hidden="1"/>
    </xf>
    <xf numFmtId="0" fontId="34" fillId="20" borderId="28" xfId="59" applyNumberFormat="1" applyFont="1" applyFill="1" applyBorder="1" applyAlignment="1" applyProtection="1">
      <alignment horizontal="left" shrinkToFit="1"/>
      <protection hidden="1"/>
    </xf>
    <xf numFmtId="0" fontId="40" fillId="20" borderId="0" xfId="44" applyNumberFormat="1" applyFont="1" applyFill="1" applyAlignment="1" applyProtection="1">
      <alignment/>
      <protection hidden="1"/>
    </xf>
    <xf numFmtId="0" fontId="34" fillId="20" borderId="1" xfId="59" applyNumberFormat="1" applyFont="1" applyFill="1" applyBorder="1" applyAlignment="1" applyProtection="1">
      <alignment horizontal="left" vertical="top" shrinkToFit="1"/>
      <protection hidden="1"/>
    </xf>
    <xf numFmtId="0" fontId="34" fillId="20" borderId="1" xfId="59" applyNumberFormat="1" applyFont="1" applyFill="1" applyBorder="1" applyAlignment="1" applyProtection="1">
      <alignment horizontal="left" shrinkToFi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С 112 электронный денежный перевод11111" xfId="59"/>
    <cellStyle name="Обычный_Формы" xfId="60"/>
    <cellStyle name="Followed Hyperlink" xfId="61"/>
    <cellStyle name="Плохой" xfId="62"/>
    <cellStyle name="Подпись" xfId="63"/>
    <cellStyle name="Подстрочный" xfId="64"/>
    <cellStyle name="ПоляЗаполнения" xfId="65"/>
    <cellStyle name="Пояснение" xfId="66"/>
    <cellStyle name="Приложение" xfId="67"/>
    <cellStyle name="Примечание" xfId="68"/>
    <cellStyle name="Percent" xfId="69"/>
    <cellStyle name="Связанная ячейка" xfId="70"/>
    <cellStyle name="Табличный" xfId="71"/>
    <cellStyle name="Текст предупреждения" xfId="72"/>
    <cellStyle name="ТекстСноски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77025" y="327660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sa\AppData\Local\Temp\1428000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  <sheetName val="Типовые ответы_для клиенто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Форма 1-инв"/>
      <sheetName val="Номер"/>
      <sheetName val="Кол-во"/>
      <sheetName val="Сум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indexed="10"/>
  </sheetPr>
  <dimension ref="B2:K19"/>
  <sheetViews>
    <sheetView zoomScalePageLayoutView="0" workbookViewId="0" topLeftCell="A1">
      <selection activeCell="A1" sqref="A1"/>
    </sheetView>
  </sheetViews>
  <sheetFormatPr defaultColWidth="10.7109375" defaultRowHeight="11.25" customHeight="1"/>
  <cols>
    <col min="1" max="1" width="0.85546875" style="38" customWidth="1"/>
    <col min="2" max="11" width="8.8515625" style="38" customWidth="1"/>
    <col min="12" max="16384" width="10.7109375" style="38" customWidth="1"/>
  </cols>
  <sheetData>
    <row r="1" ht="4.5" customHeight="1"/>
    <row r="2" spans="2:11" ht="43.5" customHeight="1">
      <c r="B2" s="40" t="s">
        <v>119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6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ht="12.75" customHeight="1">
      <c r="B4" s="41" t="s">
        <v>175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2.75" customHeight="1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2.75" customHeight="1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ht="12.75" customHeight="1"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2:11" ht="12.75" customHeight="1">
      <c r="B8" s="41" t="s">
        <v>173</v>
      </c>
      <c r="C8" s="41"/>
      <c r="D8" s="41"/>
      <c r="E8" s="41"/>
      <c r="F8" s="41"/>
      <c r="G8" s="41"/>
      <c r="H8" s="41"/>
      <c r="I8" s="41"/>
      <c r="J8" s="41"/>
      <c r="K8" s="41"/>
    </row>
    <row r="9" spans="2:11" ht="12.75" customHeight="1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11" ht="12.7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2.75" customHeight="1"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12.7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2:11" ht="12.75" customHeight="1">
      <c r="B13" s="41" t="s">
        <v>174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ht="12.7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2:11" ht="12.7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11" ht="12.75" customHeight="1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ht="12.75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2.7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12.7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2:K2"/>
    <mergeCell ref="B8:K12"/>
    <mergeCell ref="B13:K19"/>
    <mergeCell ref="B4:K7"/>
  </mergeCells>
  <printOptions/>
  <pageMargins left="0.5905511811023623" right="0.1968503937007874" top="0.5905511811023623" bottom="0.5905511811023623" header="0.1968503937007874" footer="0"/>
  <pageSetup blackAndWhite="1" horizontalDpi="600" verticalDpi="600" orientation="portrait" paperSize="9" r:id="rId2"/>
  <headerFooter alignWithMargins="0">
    <oddHeader>&amp;R&amp;"Times New Roman,обычный"&amp;7Подготовлено с использованием системы "КонсультантПлюс"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B2:FY131"/>
  <sheetViews>
    <sheetView tabSelected="1" zoomScalePageLayoutView="0" workbookViewId="0" topLeftCell="B1">
      <selection activeCell="DN123" sqref="DN123:FF123"/>
    </sheetView>
  </sheetViews>
  <sheetFormatPr defaultColWidth="0.85546875" defaultRowHeight="11.25" customHeight="1"/>
  <cols>
    <col min="1" max="1" width="1.421875" style="6" customWidth="1"/>
    <col min="2" max="16384" width="0.85546875" style="6" customWidth="1"/>
  </cols>
  <sheetData>
    <row r="1" ht="7.5" customHeight="1"/>
    <row r="2" spans="2:162" ht="11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56" t="s">
        <v>0</v>
      </c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</row>
    <row r="3" spans="2:162" ht="68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56" t="s">
        <v>121</v>
      </c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</row>
    <row r="4" spans="2:162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spans="2:162" ht="11.2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42" t="s">
        <v>1</v>
      </c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</row>
    <row r="6" spans="2:181" ht="1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42" t="s">
        <v>2</v>
      </c>
      <c r="CX6" s="42"/>
      <c r="CY6" s="42"/>
      <c r="CZ6" s="42"/>
      <c r="DA6" s="42"/>
      <c r="DB6" s="42"/>
      <c r="DC6" s="42"/>
      <c r="DD6" s="42"/>
      <c r="DE6" s="2"/>
      <c r="DF6" s="57" t="s">
        <v>184</v>
      </c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J6" s="48">
        <v>1256123</v>
      </c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50"/>
    </row>
    <row r="7" spans="2:162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53" t="s">
        <v>170</v>
      </c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</row>
    <row r="8" spans="2:162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47" t="s">
        <v>185</v>
      </c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37" t="s">
        <v>171</v>
      </c>
      <c r="EA8" s="51">
        <v>203546</v>
      </c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42" t="s">
        <v>122</v>
      </c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</row>
    <row r="9" spans="2:162" ht="25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94" t="s">
        <v>123</v>
      </c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</row>
    <row r="10" spans="2:162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43" t="s">
        <v>190</v>
      </c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</row>
    <row r="11" spans="2:162" ht="22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59" t="s">
        <v>87</v>
      </c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</row>
    <row r="12" spans="2:162" ht="11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61" t="s">
        <v>3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</row>
    <row r="13" spans="2:162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43"/>
      <c r="CX13" s="43"/>
      <c r="CY13" s="43"/>
      <c r="CZ13" s="43"/>
      <c r="DA13" s="2"/>
      <c r="DB13" s="44" t="s">
        <v>186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2"/>
      <c r="DW13" s="45" t="s">
        <v>4</v>
      </c>
      <c r="DX13" s="45"/>
      <c r="DY13" s="45"/>
      <c r="DZ13" s="55" t="s">
        <v>176</v>
      </c>
      <c r="EA13" s="55"/>
      <c r="EB13" s="55"/>
      <c r="EC13" s="55"/>
      <c r="ED13" s="2"/>
      <c r="EE13" s="42" t="s">
        <v>5</v>
      </c>
      <c r="EF13" s="4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2:162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66" t="s">
        <v>6</v>
      </c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2:162" ht="11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</row>
    <row r="16" spans="2:162" ht="15" customHeight="1">
      <c r="B16" s="95" t="s">
        <v>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</row>
    <row r="17" spans="2:162" ht="11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46" t="s">
        <v>8</v>
      </c>
      <c r="BY17" s="46"/>
      <c r="BZ17" s="46"/>
      <c r="CA17" s="2"/>
      <c r="CB17" s="45" t="s">
        <v>4</v>
      </c>
      <c r="CC17" s="45"/>
      <c r="CD17" s="45"/>
      <c r="CE17" s="55" t="s">
        <v>176</v>
      </c>
      <c r="CF17" s="55"/>
      <c r="CG17" s="55"/>
      <c r="CH17" s="55"/>
      <c r="CI17" s="2"/>
      <c r="CJ17" s="42" t="s">
        <v>9</v>
      </c>
      <c r="CK17" s="42"/>
      <c r="CL17" s="42"/>
      <c r="CM17" s="4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</row>
    <row r="18" spans="2:162" ht="11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</row>
    <row r="19" spans="2:162" ht="15" customHeight="1">
      <c r="B19" s="42" t="s">
        <v>10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 t="s">
        <v>187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</row>
    <row r="20" spans="2:162" ht="15" customHeight="1">
      <c r="B20" s="42" t="s">
        <v>88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 t="s">
        <v>177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</row>
    <row r="21" spans="2:162" ht="15" customHeight="1">
      <c r="B21" s="42" t="s">
        <v>11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</row>
    <row r="22" spans="2:162" ht="15" customHeight="1">
      <c r="B22" s="42" t="s">
        <v>12</v>
      </c>
      <c r="C22" s="42"/>
      <c r="D22" s="42"/>
      <c r="E22" s="42"/>
      <c r="F22" s="42"/>
      <c r="G22" s="42"/>
      <c r="H22" s="42"/>
      <c r="I22" s="42"/>
      <c r="J22" s="42"/>
      <c r="K22" s="43" t="s">
        <v>178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</row>
    <row r="23" spans="2:162" ht="15" customHeight="1"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2"/>
      <c r="M23" s="43" t="s">
        <v>179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</row>
    <row r="24" spans="2:162" ht="15" customHeight="1">
      <c r="B24" s="42" t="s">
        <v>13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2"/>
      <c r="N24" s="43" t="s">
        <v>180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</row>
    <row r="25" spans="2:162" ht="15" customHeight="1">
      <c r="B25" s="42" t="s">
        <v>15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"/>
      <c r="Q25" s="43" t="s">
        <v>181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</row>
    <row r="26" spans="2:162" ht="15" customHeight="1">
      <c r="B26" s="42" t="s">
        <v>16</v>
      </c>
      <c r="C26" s="42"/>
      <c r="D26" s="42"/>
      <c r="E26" s="42"/>
      <c r="F26" s="42"/>
      <c r="G26" s="42"/>
      <c r="H26" s="42"/>
      <c r="I26" s="42"/>
      <c r="J26" s="42"/>
      <c r="K26" s="43" t="s">
        <v>181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</row>
    <row r="27" spans="2:162" ht="15" customHeight="1">
      <c r="B27" s="42" t="s">
        <v>17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"/>
      <c r="P27" s="43" t="s">
        <v>182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</row>
    <row r="28" spans="2:162" ht="15" customHeight="1">
      <c r="B28" s="42" t="s">
        <v>18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2"/>
      <c r="R28" s="43" t="s">
        <v>183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</row>
    <row r="29" spans="2:162" ht="15" customHeight="1">
      <c r="B29" s="42" t="s">
        <v>19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58" t="s">
        <v>33</v>
      </c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</row>
    <row r="30" spans="2:162" ht="11.2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</row>
    <row r="31" spans="2:162" ht="11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46" t="s">
        <v>124</v>
      </c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</row>
    <row r="32" spans="2:162" ht="3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</row>
    <row r="33" spans="2:162" ht="13.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 t="s">
        <v>20</v>
      </c>
      <c r="BD33" s="62"/>
      <c r="BE33" s="62"/>
      <c r="BF33" s="62"/>
      <c r="BG33" s="62"/>
      <c r="BH33" s="62"/>
      <c r="BI33" s="62"/>
      <c r="BJ33" s="62" t="s">
        <v>21</v>
      </c>
      <c r="BK33" s="62"/>
      <c r="BL33" s="62"/>
      <c r="BM33" s="62"/>
      <c r="BN33" s="62"/>
      <c r="BO33" s="62"/>
      <c r="BP33" s="62"/>
      <c r="BQ33" s="62" t="s">
        <v>22</v>
      </c>
      <c r="BR33" s="62"/>
      <c r="BS33" s="62"/>
      <c r="BT33" s="62"/>
      <c r="BU33" s="62"/>
      <c r="BV33" s="62"/>
      <c r="BW33" s="62"/>
      <c r="BX33" s="62" t="s">
        <v>23</v>
      </c>
      <c r="BY33" s="62"/>
      <c r="BZ33" s="62"/>
      <c r="CA33" s="62"/>
      <c r="CB33" s="62"/>
      <c r="CC33" s="62"/>
      <c r="CD33" s="62"/>
      <c r="CE33" s="62" t="s">
        <v>172</v>
      </c>
      <c r="CF33" s="62"/>
      <c r="CG33" s="62"/>
      <c r="CH33" s="62"/>
      <c r="CI33" s="62"/>
      <c r="CJ33" s="62"/>
      <c r="CK33" s="62"/>
      <c r="CL33" s="62" t="s">
        <v>24</v>
      </c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 t="s">
        <v>25</v>
      </c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</row>
    <row r="34" spans="2:162" ht="13.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 t="s">
        <v>26</v>
      </c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 t="s">
        <v>27</v>
      </c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 t="s">
        <v>28</v>
      </c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 t="s">
        <v>29</v>
      </c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</row>
    <row r="35" spans="2:162" ht="11.25" customHeight="1">
      <c r="B35" s="62">
        <v>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>
        <v>2</v>
      </c>
      <c r="BD35" s="62"/>
      <c r="BE35" s="62"/>
      <c r="BF35" s="62"/>
      <c r="BG35" s="62"/>
      <c r="BH35" s="62"/>
      <c r="BI35" s="62"/>
      <c r="BJ35" s="62">
        <v>3</v>
      </c>
      <c r="BK35" s="62"/>
      <c r="BL35" s="62"/>
      <c r="BM35" s="62"/>
      <c r="BN35" s="62"/>
      <c r="BO35" s="62"/>
      <c r="BP35" s="62"/>
      <c r="BQ35" s="62">
        <v>4</v>
      </c>
      <c r="BR35" s="62"/>
      <c r="BS35" s="62"/>
      <c r="BT35" s="62"/>
      <c r="BU35" s="62"/>
      <c r="BV35" s="62"/>
      <c r="BW35" s="62"/>
      <c r="BX35" s="62">
        <v>5</v>
      </c>
      <c r="BY35" s="62"/>
      <c r="BZ35" s="62"/>
      <c r="CA35" s="62"/>
      <c r="CB35" s="62"/>
      <c r="CC35" s="62"/>
      <c r="CD35" s="62"/>
      <c r="CE35" s="62">
        <v>6</v>
      </c>
      <c r="CF35" s="62"/>
      <c r="CG35" s="62"/>
      <c r="CH35" s="62"/>
      <c r="CI35" s="62"/>
      <c r="CJ35" s="62"/>
      <c r="CK35" s="62"/>
      <c r="CL35" s="62">
        <v>7</v>
      </c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>
        <v>8</v>
      </c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>
        <v>9</v>
      </c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>
        <v>10</v>
      </c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>
        <v>11</v>
      </c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</row>
    <row r="36" spans="2:162" ht="15" customHeight="1">
      <c r="B36" s="69" t="s">
        <v>30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70">
        <v>1</v>
      </c>
      <c r="BD36" s="70"/>
      <c r="BE36" s="70"/>
      <c r="BF36" s="70"/>
      <c r="BG36" s="70"/>
      <c r="BH36" s="70"/>
      <c r="BI36" s="70"/>
      <c r="BJ36" s="70" t="s">
        <v>31</v>
      </c>
      <c r="BK36" s="70"/>
      <c r="BL36" s="70"/>
      <c r="BM36" s="70"/>
      <c r="BN36" s="70"/>
      <c r="BO36" s="70"/>
      <c r="BP36" s="70"/>
      <c r="BQ36" s="70" t="s">
        <v>31</v>
      </c>
      <c r="BR36" s="70"/>
      <c r="BS36" s="70"/>
      <c r="BT36" s="70"/>
      <c r="BU36" s="70"/>
      <c r="BV36" s="70"/>
      <c r="BW36" s="70"/>
      <c r="BX36" s="70" t="s">
        <v>31</v>
      </c>
      <c r="BY36" s="70"/>
      <c r="BZ36" s="70"/>
      <c r="CA36" s="70"/>
      <c r="CB36" s="70"/>
      <c r="CC36" s="70"/>
      <c r="CD36" s="70"/>
      <c r="CE36" s="70">
        <v>1</v>
      </c>
      <c r="CF36" s="70"/>
      <c r="CG36" s="70"/>
      <c r="CH36" s="70"/>
      <c r="CI36" s="70"/>
      <c r="CJ36" s="70"/>
      <c r="CK36" s="70"/>
      <c r="CL36" s="68">
        <f>CL37+CL75</f>
        <v>203546</v>
      </c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71">
        <f>CY37+CY75</f>
        <v>54760</v>
      </c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3"/>
      <c r="DN36" s="71">
        <f>DN37+DN75</f>
        <v>48647</v>
      </c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3"/>
      <c r="EC36" s="71">
        <f>EC37+EC75</f>
        <v>50568</v>
      </c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3"/>
      <c r="ER36" s="71">
        <f>ER37+ER75</f>
        <v>49571</v>
      </c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3"/>
    </row>
    <row r="37" spans="2:162" ht="27" customHeight="1">
      <c r="B37" s="69" t="s">
        <v>89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70">
        <v>1</v>
      </c>
      <c r="BD37" s="70"/>
      <c r="BE37" s="70"/>
      <c r="BF37" s="70"/>
      <c r="BG37" s="70"/>
      <c r="BH37" s="70"/>
      <c r="BI37" s="70"/>
      <c r="BJ37" s="70">
        <v>10</v>
      </c>
      <c r="BK37" s="70"/>
      <c r="BL37" s="70"/>
      <c r="BM37" s="70"/>
      <c r="BN37" s="70"/>
      <c r="BO37" s="70"/>
      <c r="BP37" s="70"/>
      <c r="BQ37" s="70" t="s">
        <v>31</v>
      </c>
      <c r="BR37" s="70"/>
      <c r="BS37" s="70"/>
      <c r="BT37" s="70"/>
      <c r="BU37" s="70"/>
      <c r="BV37" s="70"/>
      <c r="BW37" s="70"/>
      <c r="BX37" s="70" t="s">
        <v>31</v>
      </c>
      <c r="BY37" s="70"/>
      <c r="BZ37" s="70"/>
      <c r="CA37" s="70"/>
      <c r="CB37" s="70"/>
      <c r="CC37" s="70"/>
      <c r="CD37" s="70"/>
      <c r="CE37" s="70">
        <v>2</v>
      </c>
      <c r="CF37" s="70"/>
      <c r="CG37" s="70"/>
      <c r="CH37" s="70"/>
      <c r="CI37" s="70"/>
      <c r="CJ37" s="70"/>
      <c r="CK37" s="70"/>
      <c r="CL37" s="68">
        <f>CL38+CL39+CL45+CL51+CL55+CL56+CL57+CL63+CL64+CL65</f>
        <v>203546</v>
      </c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71">
        <f>CY38+CY39+CY45+CY51+CY55+CY56+CY57+CY63+CY64+CY65</f>
        <v>54760</v>
      </c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3"/>
      <c r="DN37" s="71">
        <f>DN38+DN39+DN45+DN51+DN55+DN56+DN57+DN63+DN64+DN65</f>
        <v>48647</v>
      </c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3"/>
      <c r="EC37" s="71">
        <f>EC38+EC39+EC45+EC51+EC55+EC56+EC57+EC63+EC64+EC65</f>
        <v>50568</v>
      </c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3"/>
      <c r="ER37" s="71">
        <f>ER38+ER39+ER45+ER51+ER55+ER56+ER57+ER63+ER64+ER65</f>
        <v>49571</v>
      </c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3"/>
    </row>
    <row r="38" spans="2:162" ht="15" customHeight="1">
      <c r="B38" s="69" t="s">
        <v>90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70">
        <v>1</v>
      </c>
      <c r="BD38" s="70"/>
      <c r="BE38" s="70"/>
      <c r="BF38" s="70"/>
      <c r="BG38" s="70"/>
      <c r="BH38" s="70"/>
      <c r="BI38" s="70"/>
      <c r="BJ38" s="70">
        <v>10</v>
      </c>
      <c r="BK38" s="70"/>
      <c r="BL38" s="70"/>
      <c r="BM38" s="70"/>
      <c r="BN38" s="70"/>
      <c r="BO38" s="70"/>
      <c r="BP38" s="70"/>
      <c r="BQ38" s="70" t="s">
        <v>32</v>
      </c>
      <c r="BR38" s="70"/>
      <c r="BS38" s="70"/>
      <c r="BT38" s="70"/>
      <c r="BU38" s="70"/>
      <c r="BV38" s="70"/>
      <c r="BW38" s="70"/>
      <c r="BX38" s="70" t="s">
        <v>31</v>
      </c>
      <c r="BY38" s="70"/>
      <c r="BZ38" s="70"/>
      <c r="CA38" s="70"/>
      <c r="CB38" s="70"/>
      <c r="CC38" s="70"/>
      <c r="CD38" s="70"/>
      <c r="CE38" s="70">
        <v>3</v>
      </c>
      <c r="CF38" s="70"/>
      <c r="CG38" s="70"/>
      <c r="CH38" s="70"/>
      <c r="CI38" s="70"/>
      <c r="CJ38" s="70"/>
      <c r="CK38" s="70"/>
      <c r="CL38" s="68">
        <f>SUM(CY38:FF38)</f>
        <v>110557</v>
      </c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74">
        <v>27533</v>
      </c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>
        <v>26910</v>
      </c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>
        <v>32310</v>
      </c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>
        <v>23804</v>
      </c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</row>
    <row r="39" spans="2:162" ht="25.5" customHeight="1">
      <c r="B39" s="69" t="s">
        <v>120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70">
        <v>1</v>
      </c>
      <c r="BD39" s="70"/>
      <c r="BE39" s="70"/>
      <c r="BF39" s="70"/>
      <c r="BG39" s="70"/>
      <c r="BH39" s="70"/>
      <c r="BI39" s="70"/>
      <c r="BJ39" s="70">
        <v>10</v>
      </c>
      <c r="BK39" s="70"/>
      <c r="BL39" s="70"/>
      <c r="BM39" s="70"/>
      <c r="BN39" s="70"/>
      <c r="BO39" s="70"/>
      <c r="BP39" s="70"/>
      <c r="BQ39" s="70" t="s">
        <v>33</v>
      </c>
      <c r="BR39" s="70"/>
      <c r="BS39" s="70"/>
      <c r="BT39" s="70"/>
      <c r="BU39" s="70"/>
      <c r="BV39" s="70"/>
      <c r="BW39" s="70"/>
      <c r="BX39" s="70" t="s">
        <v>31</v>
      </c>
      <c r="BY39" s="70"/>
      <c r="BZ39" s="70"/>
      <c r="CA39" s="70"/>
      <c r="CB39" s="70"/>
      <c r="CC39" s="70"/>
      <c r="CD39" s="70"/>
      <c r="CE39" s="70">
        <v>4</v>
      </c>
      <c r="CF39" s="70"/>
      <c r="CG39" s="70"/>
      <c r="CH39" s="70"/>
      <c r="CI39" s="70"/>
      <c r="CJ39" s="70"/>
      <c r="CK39" s="70"/>
      <c r="CL39" s="68">
        <f>CL40+CL42+CL43+CL44</f>
        <v>37589</v>
      </c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71">
        <f>CY40+CY42+CY43+CY44</f>
        <v>6463</v>
      </c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3"/>
      <c r="DN39" s="71">
        <f>DN40+DN42+DN43+DN44</f>
        <v>10060</v>
      </c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3"/>
      <c r="EC39" s="71">
        <f>EC40+EC42+EC43+EC44</f>
        <v>13914</v>
      </c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3"/>
      <c r="ER39" s="71">
        <f>ER40+ER42+ER43+ER44</f>
        <v>7152</v>
      </c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3"/>
    </row>
    <row r="40" spans="2:162" ht="15" customHeight="1">
      <c r="B40" s="75" t="s">
        <v>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8">
        <f>SUM(CY40:FF41)</f>
        <v>37501</v>
      </c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80"/>
      <c r="CY40" s="84">
        <v>6455</v>
      </c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6"/>
      <c r="DN40" s="84">
        <v>10049</v>
      </c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6"/>
      <c r="EC40" s="84">
        <v>13883</v>
      </c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6"/>
      <c r="ER40" s="84">
        <v>7114</v>
      </c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6"/>
    </row>
    <row r="41" spans="2:162" ht="38.25" customHeight="1">
      <c r="B41" s="90" t="s">
        <v>91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77">
        <v>1</v>
      </c>
      <c r="BD41" s="77"/>
      <c r="BE41" s="77"/>
      <c r="BF41" s="77"/>
      <c r="BG41" s="77"/>
      <c r="BH41" s="77"/>
      <c r="BI41" s="77"/>
      <c r="BJ41" s="77">
        <v>10</v>
      </c>
      <c r="BK41" s="77"/>
      <c r="BL41" s="77"/>
      <c r="BM41" s="77"/>
      <c r="BN41" s="77"/>
      <c r="BO41" s="77"/>
      <c r="BP41" s="77"/>
      <c r="BQ41" s="77" t="s">
        <v>33</v>
      </c>
      <c r="BR41" s="77"/>
      <c r="BS41" s="77"/>
      <c r="BT41" s="77"/>
      <c r="BU41" s="77"/>
      <c r="BV41" s="77"/>
      <c r="BW41" s="77"/>
      <c r="BX41" s="77" t="s">
        <v>32</v>
      </c>
      <c r="BY41" s="77"/>
      <c r="BZ41" s="77"/>
      <c r="CA41" s="77"/>
      <c r="CB41" s="77"/>
      <c r="CC41" s="77"/>
      <c r="CD41" s="77"/>
      <c r="CE41" s="77">
        <v>5</v>
      </c>
      <c r="CF41" s="77"/>
      <c r="CG41" s="77"/>
      <c r="CH41" s="77"/>
      <c r="CI41" s="77"/>
      <c r="CJ41" s="77"/>
      <c r="CK41" s="77"/>
      <c r="CL41" s="81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3"/>
      <c r="CY41" s="87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9"/>
      <c r="DN41" s="87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9"/>
      <c r="ER41" s="87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9"/>
    </row>
    <row r="42" spans="2:162" ht="27" customHeight="1">
      <c r="B42" s="69" t="s">
        <v>35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70">
        <v>1</v>
      </c>
      <c r="BD42" s="70"/>
      <c r="BE42" s="70"/>
      <c r="BF42" s="70"/>
      <c r="BG42" s="70"/>
      <c r="BH42" s="70"/>
      <c r="BI42" s="70"/>
      <c r="BJ42" s="70">
        <v>10</v>
      </c>
      <c r="BK42" s="70"/>
      <c r="BL42" s="70"/>
      <c r="BM42" s="70"/>
      <c r="BN42" s="70"/>
      <c r="BO42" s="70"/>
      <c r="BP42" s="70"/>
      <c r="BQ42" s="70" t="s">
        <v>33</v>
      </c>
      <c r="BR42" s="70"/>
      <c r="BS42" s="70"/>
      <c r="BT42" s="70"/>
      <c r="BU42" s="70"/>
      <c r="BV42" s="70"/>
      <c r="BW42" s="70"/>
      <c r="BX42" s="70" t="s">
        <v>36</v>
      </c>
      <c r="BY42" s="70"/>
      <c r="BZ42" s="70"/>
      <c r="CA42" s="70"/>
      <c r="CB42" s="70"/>
      <c r="CC42" s="70"/>
      <c r="CD42" s="70"/>
      <c r="CE42" s="70">
        <v>6</v>
      </c>
      <c r="CF42" s="70"/>
      <c r="CG42" s="70"/>
      <c r="CH42" s="70"/>
      <c r="CI42" s="70"/>
      <c r="CJ42" s="70"/>
      <c r="CK42" s="70"/>
      <c r="CL42" s="68">
        <f>SUM(CY42:FF42)</f>
        <v>0</v>
      </c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74">
        <v>0</v>
      </c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>
        <v>0</v>
      </c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>
        <v>0</v>
      </c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>
        <v>0</v>
      </c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</row>
    <row r="43" spans="2:162" ht="38.25" customHeight="1">
      <c r="B43" s="69" t="s">
        <v>37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70">
        <v>1</v>
      </c>
      <c r="BD43" s="70"/>
      <c r="BE43" s="70"/>
      <c r="BF43" s="70"/>
      <c r="BG43" s="70"/>
      <c r="BH43" s="70"/>
      <c r="BI43" s="70"/>
      <c r="BJ43" s="70">
        <v>10</v>
      </c>
      <c r="BK43" s="70"/>
      <c r="BL43" s="70"/>
      <c r="BM43" s="70"/>
      <c r="BN43" s="70"/>
      <c r="BO43" s="70"/>
      <c r="BP43" s="70"/>
      <c r="BQ43" s="70" t="s">
        <v>33</v>
      </c>
      <c r="BR43" s="70"/>
      <c r="BS43" s="70"/>
      <c r="BT43" s="70"/>
      <c r="BU43" s="70"/>
      <c r="BV43" s="70"/>
      <c r="BW43" s="70"/>
      <c r="BX43" s="70" t="s">
        <v>38</v>
      </c>
      <c r="BY43" s="70"/>
      <c r="BZ43" s="70"/>
      <c r="CA43" s="70"/>
      <c r="CB43" s="70"/>
      <c r="CC43" s="70"/>
      <c r="CD43" s="70"/>
      <c r="CE43" s="70">
        <v>7</v>
      </c>
      <c r="CF43" s="70"/>
      <c r="CG43" s="70"/>
      <c r="CH43" s="70"/>
      <c r="CI43" s="70"/>
      <c r="CJ43" s="70"/>
      <c r="CK43" s="70"/>
      <c r="CL43" s="68">
        <f>SUM(CY43:FF43)</f>
        <v>88</v>
      </c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74">
        <v>8</v>
      </c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>
        <v>11</v>
      </c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>
        <v>31</v>
      </c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>
        <v>38</v>
      </c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</row>
    <row r="44" spans="2:162" ht="27" customHeight="1">
      <c r="B44" s="69" t="s">
        <v>39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>
        <v>1</v>
      </c>
      <c r="BD44" s="70"/>
      <c r="BE44" s="70"/>
      <c r="BF44" s="70"/>
      <c r="BG44" s="70"/>
      <c r="BH44" s="70"/>
      <c r="BI44" s="70"/>
      <c r="BJ44" s="70">
        <v>10</v>
      </c>
      <c r="BK44" s="70"/>
      <c r="BL44" s="70"/>
      <c r="BM44" s="70"/>
      <c r="BN44" s="70"/>
      <c r="BO44" s="70"/>
      <c r="BP44" s="70"/>
      <c r="BQ44" s="70" t="s">
        <v>33</v>
      </c>
      <c r="BR44" s="70"/>
      <c r="BS44" s="70"/>
      <c r="BT44" s="70"/>
      <c r="BU44" s="70"/>
      <c r="BV44" s="70"/>
      <c r="BW44" s="70"/>
      <c r="BX44" s="70" t="s">
        <v>40</v>
      </c>
      <c r="BY44" s="70"/>
      <c r="BZ44" s="70"/>
      <c r="CA44" s="70"/>
      <c r="CB44" s="70"/>
      <c r="CC44" s="70"/>
      <c r="CD44" s="70"/>
      <c r="CE44" s="70">
        <v>8</v>
      </c>
      <c r="CF44" s="70"/>
      <c r="CG44" s="70"/>
      <c r="CH44" s="70"/>
      <c r="CI44" s="70"/>
      <c r="CJ44" s="70"/>
      <c r="CK44" s="70"/>
      <c r="CL44" s="68">
        <f>SUM(CY44:FF44)</f>
        <v>0</v>
      </c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74">
        <v>0</v>
      </c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>
        <v>0</v>
      </c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>
        <v>0</v>
      </c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>
        <v>0</v>
      </c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</row>
    <row r="45" spans="2:162" ht="27" customHeight="1">
      <c r="B45" s="69" t="s">
        <v>92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0">
        <v>1</v>
      </c>
      <c r="BD45" s="70"/>
      <c r="BE45" s="70"/>
      <c r="BF45" s="70"/>
      <c r="BG45" s="70"/>
      <c r="BH45" s="70"/>
      <c r="BI45" s="70"/>
      <c r="BJ45" s="70">
        <v>10</v>
      </c>
      <c r="BK45" s="70"/>
      <c r="BL45" s="70"/>
      <c r="BM45" s="70"/>
      <c r="BN45" s="70"/>
      <c r="BO45" s="70"/>
      <c r="BP45" s="70"/>
      <c r="BQ45" s="70" t="s">
        <v>36</v>
      </c>
      <c r="BR45" s="70"/>
      <c r="BS45" s="70"/>
      <c r="BT45" s="70"/>
      <c r="BU45" s="70"/>
      <c r="BV45" s="70"/>
      <c r="BW45" s="70"/>
      <c r="BX45" s="70" t="s">
        <v>31</v>
      </c>
      <c r="BY45" s="70"/>
      <c r="BZ45" s="70"/>
      <c r="CA45" s="70"/>
      <c r="CB45" s="70"/>
      <c r="CC45" s="70"/>
      <c r="CD45" s="70"/>
      <c r="CE45" s="70">
        <v>9</v>
      </c>
      <c r="CF45" s="70"/>
      <c r="CG45" s="70"/>
      <c r="CH45" s="70"/>
      <c r="CI45" s="70"/>
      <c r="CJ45" s="70"/>
      <c r="CK45" s="70"/>
      <c r="CL45" s="68">
        <f>SUM(CL46:CX50)</f>
        <v>4516</v>
      </c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71">
        <f>SUM(CY46:DM50)</f>
        <v>795</v>
      </c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3"/>
      <c r="DN45" s="71">
        <f>SUM(DN46:EB50)</f>
        <v>1590</v>
      </c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3"/>
      <c r="EC45" s="71">
        <f>SUM(EC46:EQ50)</f>
        <v>825</v>
      </c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3"/>
      <c r="ER45" s="71">
        <f>SUM(ER46:FF50)</f>
        <v>1306</v>
      </c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3"/>
    </row>
    <row r="46" spans="2:162" ht="15" customHeight="1">
      <c r="B46" s="75" t="s">
        <v>34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8">
        <f>SUM(CY46:FF47)</f>
        <v>0</v>
      </c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80"/>
      <c r="CY46" s="84">
        <v>0</v>
      </c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6"/>
      <c r="DN46" s="84">
        <v>0</v>
      </c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6"/>
      <c r="EC46" s="84">
        <v>0</v>
      </c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6"/>
      <c r="ER46" s="84">
        <v>0</v>
      </c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6"/>
    </row>
    <row r="47" spans="2:162" ht="27" customHeight="1">
      <c r="B47" s="90" t="s">
        <v>93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77">
        <v>1</v>
      </c>
      <c r="BD47" s="77"/>
      <c r="BE47" s="77"/>
      <c r="BF47" s="77"/>
      <c r="BG47" s="77"/>
      <c r="BH47" s="77"/>
      <c r="BI47" s="77"/>
      <c r="BJ47" s="77">
        <v>10</v>
      </c>
      <c r="BK47" s="77"/>
      <c r="BL47" s="77"/>
      <c r="BM47" s="77"/>
      <c r="BN47" s="77"/>
      <c r="BO47" s="77"/>
      <c r="BP47" s="77"/>
      <c r="BQ47" s="77" t="s">
        <v>36</v>
      </c>
      <c r="BR47" s="77"/>
      <c r="BS47" s="77"/>
      <c r="BT47" s="77"/>
      <c r="BU47" s="77"/>
      <c r="BV47" s="77"/>
      <c r="BW47" s="77"/>
      <c r="BX47" s="77" t="s">
        <v>33</v>
      </c>
      <c r="BY47" s="77"/>
      <c r="BZ47" s="77"/>
      <c r="CA47" s="77"/>
      <c r="CB47" s="77"/>
      <c r="CC47" s="77"/>
      <c r="CD47" s="77"/>
      <c r="CE47" s="77">
        <v>10</v>
      </c>
      <c r="CF47" s="77"/>
      <c r="CG47" s="77"/>
      <c r="CH47" s="77"/>
      <c r="CI47" s="77"/>
      <c r="CJ47" s="77"/>
      <c r="CK47" s="77"/>
      <c r="CL47" s="81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3"/>
      <c r="CY47" s="87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9"/>
      <c r="DN47" s="87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9"/>
      <c r="ER47" s="87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9"/>
    </row>
    <row r="48" spans="2:162" ht="15" customHeight="1">
      <c r="B48" s="69" t="s">
        <v>41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70">
        <v>1</v>
      </c>
      <c r="BD48" s="70"/>
      <c r="BE48" s="70"/>
      <c r="BF48" s="70"/>
      <c r="BG48" s="70"/>
      <c r="BH48" s="70"/>
      <c r="BI48" s="70"/>
      <c r="BJ48" s="70">
        <v>10</v>
      </c>
      <c r="BK48" s="70"/>
      <c r="BL48" s="70"/>
      <c r="BM48" s="70"/>
      <c r="BN48" s="70"/>
      <c r="BO48" s="70"/>
      <c r="BP48" s="70"/>
      <c r="BQ48" s="70" t="s">
        <v>36</v>
      </c>
      <c r="BR48" s="70"/>
      <c r="BS48" s="70"/>
      <c r="BT48" s="70"/>
      <c r="BU48" s="70"/>
      <c r="BV48" s="70"/>
      <c r="BW48" s="70"/>
      <c r="BX48" s="70" t="s">
        <v>36</v>
      </c>
      <c r="BY48" s="70"/>
      <c r="BZ48" s="70"/>
      <c r="CA48" s="70"/>
      <c r="CB48" s="70"/>
      <c r="CC48" s="70"/>
      <c r="CD48" s="70"/>
      <c r="CE48" s="70">
        <v>11</v>
      </c>
      <c r="CF48" s="70"/>
      <c r="CG48" s="70"/>
      <c r="CH48" s="70"/>
      <c r="CI48" s="70"/>
      <c r="CJ48" s="70"/>
      <c r="CK48" s="70"/>
      <c r="CL48" s="68">
        <f>SUM(CY48:FF48)</f>
        <v>0</v>
      </c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74">
        <v>0</v>
      </c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>
        <v>0</v>
      </c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>
        <v>0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>
        <v>0</v>
      </c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</row>
    <row r="49" spans="2:162" ht="15" customHeight="1">
      <c r="B49" s="69" t="s">
        <v>42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70">
        <v>1</v>
      </c>
      <c r="BD49" s="70"/>
      <c r="BE49" s="70"/>
      <c r="BF49" s="70"/>
      <c r="BG49" s="70"/>
      <c r="BH49" s="70"/>
      <c r="BI49" s="70"/>
      <c r="BJ49" s="70">
        <v>10</v>
      </c>
      <c r="BK49" s="70"/>
      <c r="BL49" s="70"/>
      <c r="BM49" s="70"/>
      <c r="BN49" s="70"/>
      <c r="BO49" s="70"/>
      <c r="BP49" s="70"/>
      <c r="BQ49" s="70" t="s">
        <v>36</v>
      </c>
      <c r="BR49" s="70"/>
      <c r="BS49" s="70"/>
      <c r="BT49" s="70"/>
      <c r="BU49" s="70"/>
      <c r="BV49" s="70"/>
      <c r="BW49" s="70"/>
      <c r="BX49" s="70" t="s">
        <v>38</v>
      </c>
      <c r="BY49" s="70"/>
      <c r="BZ49" s="70"/>
      <c r="CA49" s="70"/>
      <c r="CB49" s="70"/>
      <c r="CC49" s="70"/>
      <c r="CD49" s="70"/>
      <c r="CE49" s="70">
        <v>12</v>
      </c>
      <c r="CF49" s="70"/>
      <c r="CG49" s="70"/>
      <c r="CH49" s="70"/>
      <c r="CI49" s="70"/>
      <c r="CJ49" s="70"/>
      <c r="CK49" s="70"/>
      <c r="CL49" s="68">
        <f>SUM(CY49:FF49)</f>
        <v>2413</v>
      </c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74">
        <v>545</v>
      </c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>
        <v>783</v>
      </c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>
        <v>108</v>
      </c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>
        <v>977</v>
      </c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</row>
    <row r="50" spans="2:162" ht="15" customHeight="1">
      <c r="B50" s="91" t="s">
        <v>43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2">
        <v>1</v>
      </c>
      <c r="BD50" s="92"/>
      <c r="BE50" s="92"/>
      <c r="BF50" s="92"/>
      <c r="BG50" s="92"/>
      <c r="BH50" s="92"/>
      <c r="BI50" s="92"/>
      <c r="BJ50" s="92">
        <v>10</v>
      </c>
      <c r="BK50" s="92"/>
      <c r="BL50" s="92"/>
      <c r="BM50" s="92"/>
      <c r="BN50" s="92"/>
      <c r="BO50" s="92"/>
      <c r="BP50" s="92"/>
      <c r="BQ50" s="92" t="s">
        <v>36</v>
      </c>
      <c r="BR50" s="92"/>
      <c r="BS50" s="92"/>
      <c r="BT50" s="92"/>
      <c r="BU50" s="92"/>
      <c r="BV50" s="92"/>
      <c r="BW50" s="92"/>
      <c r="BX50" s="92" t="s">
        <v>40</v>
      </c>
      <c r="BY50" s="92"/>
      <c r="BZ50" s="92"/>
      <c r="CA50" s="92"/>
      <c r="CB50" s="92"/>
      <c r="CC50" s="92"/>
      <c r="CD50" s="92"/>
      <c r="CE50" s="92">
        <v>13</v>
      </c>
      <c r="CF50" s="92"/>
      <c r="CG50" s="92"/>
      <c r="CH50" s="92"/>
      <c r="CI50" s="92"/>
      <c r="CJ50" s="92"/>
      <c r="CK50" s="92"/>
      <c r="CL50" s="68">
        <f>SUM(CY50:FF50)</f>
        <v>2103</v>
      </c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74">
        <v>250</v>
      </c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>
        <v>807</v>
      </c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>
        <v>717</v>
      </c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>
        <v>329</v>
      </c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</row>
    <row r="51" spans="2:162" ht="27" customHeight="1">
      <c r="B51" s="91" t="s">
        <v>94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2">
        <v>1</v>
      </c>
      <c r="BD51" s="92"/>
      <c r="BE51" s="92"/>
      <c r="BF51" s="92"/>
      <c r="BG51" s="92"/>
      <c r="BH51" s="92"/>
      <c r="BI51" s="92"/>
      <c r="BJ51" s="92">
        <v>10</v>
      </c>
      <c r="BK51" s="92"/>
      <c r="BL51" s="92"/>
      <c r="BM51" s="92"/>
      <c r="BN51" s="92"/>
      <c r="BO51" s="92"/>
      <c r="BP51" s="92"/>
      <c r="BQ51" s="92" t="s">
        <v>38</v>
      </c>
      <c r="BR51" s="92"/>
      <c r="BS51" s="92"/>
      <c r="BT51" s="92"/>
      <c r="BU51" s="92"/>
      <c r="BV51" s="92"/>
      <c r="BW51" s="92"/>
      <c r="BX51" s="92" t="s">
        <v>31</v>
      </c>
      <c r="BY51" s="92"/>
      <c r="BZ51" s="92"/>
      <c r="CA51" s="92"/>
      <c r="CB51" s="92"/>
      <c r="CC51" s="92"/>
      <c r="CD51" s="92"/>
      <c r="CE51" s="92">
        <v>14</v>
      </c>
      <c r="CF51" s="92"/>
      <c r="CG51" s="92"/>
      <c r="CH51" s="92"/>
      <c r="CI51" s="92"/>
      <c r="CJ51" s="92"/>
      <c r="CK51" s="92"/>
      <c r="CL51" s="93">
        <f>CL52+CL54</f>
        <v>40</v>
      </c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71">
        <f>CY52+CY54</f>
        <v>0</v>
      </c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3"/>
      <c r="DN51" s="71">
        <f>DN52+DN54</f>
        <v>0</v>
      </c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3"/>
      <c r="EC51" s="71">
        <f>EC52+EC54</f>
        <v>0</v>
      </c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3"/>
      <c r="ER51" s="71">
        <f>ER52+ER54</f>
        <v>40</v>
      </c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3"/>
    </row>
    <row r="52" spans="2:162" ht="15" customHeight="1">
      <c r="B52" s="75" t="s">
        <v>34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8">
        <f>SUM(CY52:FF53)</f>
        <v>40</v>
      </c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80"/>
      <c r="CY52" s="84">
        <v>0</v>
      </c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6"/>
      <c r="DN52" s="84">
        <v>0</v>
      </c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6"/>
      <c r="EC52" s="84">
        <v>0</v>
      </c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6"/>
      <c r="ER52" s="84">
        <v>40</v>
      </c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6"/>
    </row>
    <row r="53" spans="2:162" ht="15" customHeight="1">
      <c r="B53" s="90" t="s">
        <v>44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77">
        <v>1</v>
      </c>
      <c r="BD53" s="77"/>
      <c r="BE53" s="77"/>
      <c r="BF53" s="77"/>
      <c r="BG53" s="77"/>
      <c r="BH53" s="77"/>
      <c r="BI53" s="77"/>
      <c r="BJ53" s="77">
        <v>10</v>
      </c>
      <c r="BK53" s="77"/>
      <c r="BL53" s="77"/>
      <c r="BM53" s="77"/>
      <c r="BN53" s="77"/>
      <c r="BO53" s="77"/>
      <c r="BP53" s="77"/>
      <c r="BQ53" s="77" t="s">
        <v>38</v>
      </c>
      <c r="BR53" s="77"/>
      <c r="BS53" s="77"/>
      <c r="BT53" s="77"/>
      <c r="BU53" s="77"/>
      <c r="BV53" s="77"/>
      <c r="BW53" s="77"/>
      <c r="BX53" s="77" t="s">
        <v>32</v>
      </c>
      <c r="BY53" s="77"/>
      <c r="BZ53" s="77"/>
      <c r="CA53" s="77"/>
      <c r="CB53" s="77"/>
      <c r="CC53" s="77"/>
      <c r="CD53" s="77"/>
      <c r="CE53" s="77">
        <v>15</v>
      </c>
      <c r="CF53" s="77"/>
      <c r="CG53" s="77"/>
      <c r="CH53" s="77"/>
      <c r="CI53" s="77"/>
      <c r="CJ53" s="77"/>
      <c r="CK53" s="77"/>
      <c r="CL53" s="81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3"/>
      <c r="CY53" s="87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9"/>
      <c r="DN53" s="87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9"/>
      <c r="ER53" s="87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9"/>
    </row>
    <row r="54" spans="2:162" ht="15" customHeight="1">
      <c r="B54" s="69" t="s">
        <v>45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70">
        <v>1</v>
      </c>
      <c r="BD54" s="70"/>
      <c r="BE54" s="70"/>
      <c r="BF54" s="70"/>
      <c r="BG54" s="70"/>
      <c r="BH54" s="70"/>
      <c r="BI54" s="70"/>
      <c r="BJ54" s="70">
        <v>10</v>
      </c>
      <c r="BK54" s="70"/>
      <c r="BL54" s="70"/>
      <c r="BM54" s="70"/>
      <c r="BN54" s="70"/>
      <c r="BO54" s="70"/>
      <c r="BP54" s="70"/>
      <c r="BQ54" s="70" t="s">
        <v>38</v>
      </c>
      <c r="BR54" s="70"/>
      <c r="BS54" s="70"/>
      <c r="BT54" s="70"/>
      <c r="BU54" s="70"/>
      <c r="BV54" s="70"/>
      <c r="BW54" s="70"/>
      <c r="BX54" s="70" t="s">
        <v>33</v>
      </c>
      <c r="BY54" s="70"/>
      <c r="BZ54" s="70"/>
      <c r="CA54" s="70"/>
      <c r="CB54" s="70"/>
      <c r="CC54" s="70"/>
      <c r="CD54" s="70"/>
      <c r="CE54" s="70">
        <v>16</v>
      </c>
      <c r="CF54" s="70"/>
      <c r="CG54" s="70"/>
      <c r="CH54" s="70"/>
      <c r="CI54" s="70"/>
      <c r="CJ54" s="70"/>
      <c r="CK54" s="70"/>
      <c r="CL54" s="68">
        <f>SUM(CY54:FF54)</f>
        <v>0</v>
      </c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74">
        <v>0</v>
      </c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>
        <v>0</v>
      </c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>
        <v>0</v>
      </c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>
        <v>0</v>
      </c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</row>
    <row r="55" spans="2:162" ht="15" customHeight="1">
      <c r="B55" s="69" t="s">
        <v>46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70">
        <v>1</v>
      </c>
      <c r="BD55" s="70"/>
      <c r="BE55" s="70"/>
      <c r="BF55" s="70"/>
      <c r="BG55" s="70"/>
      <c r="BH55" s="70"/>
      <c r="BI55" s="70"/>
      <c r="BJ55" s="70">
        <v>10</v>
      </c>
      <c r="BK55" s="70"/>
      <c r="BL55" s="70"/>
      <c r="BM55" s="70"/>
      <c r="BN55" s="70"/>
      <c r="BO55" s="70"/>
      <c r="BP55" s="70"/>
      <c r="BQ55" s="70" t="s">
        <v>40</v>
      </c>
      <c r="BR55" s="70"/>
      <c r="BS55" s="70"/>
      <c r="BT55" s="70"/>
      <c r="BU55" s="70"/>
      <c r="BV55" s="70"/>
      <c r="BW55" s="70"/>
      <c r="BX55" s="70" t="s">
        <v>31</v>
      </c>
      <c r="BY55" s="70"/>
      <c r="BZ55" s="70"/>
      <c r="CA55" s="70"/>
      <c r="CB55" s="70"/>
      <c r="CC55" s="70"/>
      <c r="CD55" s="70"/>
      <c r="CE55" s="70">
        <v>17</v>
      </c>
      <c r="CF55" s="70"/>
      <c r="CG55" s="70"/>
      <c r="CH55" s="70"/>
      <c r="CI55" s="70"/>
      <c r="CJ55" s="70"/>
      <c r="CK55" s="70"/>
      <c r="CL55" s="68">
        <f>SUM(CY55:FF55)</f>
        <v>0</v>
      </c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74">
        <v>0</v>
      </c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>
        <v>0</v>
      </c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>
        <v>0</v>
      </c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>
        <v>0</v>
      </c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</row>
    <row r="56" spans="2:162" ht="15" customHeight="1">
      <c r="B56" s="69" t="s">
        <v>47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70">
        <v>1</v>
      </c>
      <c r="BD56" s="70"/>
      <c r="BE56" s="70"/>
      <c r="BF56" s="70"/>
      <c r="BG56" s="70"/>
      <c r="BH56" s="70"/>
      <c r="BI56" s="70"/>
      <c r="BJ56" s="70">
        <v>10</v>
      </c>
      <c r="BK56" s="70"/>
      <c r="BL56" s="70"/>
      <c r="BM56" s="70"/>
      <c r="BN56" s="70"/>
      <c r="BO56" s="70"/>
      <c r="BP56" s="70"/>
      <c r="BQ56" s="70" t="s">
        <v>48</v>
      </c>
      <c r="BR56" s="70"/>
      <c r="BS56" s="70"/>
      <c r="BT56" s="70"/>
      <c r="BU56" s="70"/>
      <c r="BV56" s="70"/>
      <c r="BW56" s="70"/>
      <c r="BX56" s="70" t="s">
        <v>31</v>
      </c>
      <c r="BY56" s="70"/>
      <c r="BZ56" s="70"/>
      <c r="CA56" s="70"/>
      <c r="CB56" s="70"/>
      <c r="CC56" s="70"/>
      <c r="CD56" s="70"/>
      <c r="CE56" s="70">
        <v>18</v>
      </c>
      <c r="CF56" s="70"/>
      <c r="CG56" s="70"/>
      <c r="CH56" s="70"/>
      <c r="CI56" s="70"/>
      <c r="CJ56" s="70"/>
      <c r="CK56" s="70"/>
      <c r="CL56" s="68">
        <f>SUM(CY56:FF56)</f>
        <v>400</v>
      </c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74">
        <v>110</v>
      </c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>
        <v>125</v>
      </c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>
        <v>136</v>
      </c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>
        <v>29</v>
      </c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</row>
    <row r="57" spans="2:162" ht="15" customHeight="1">
      <c r="B57" s="69" t="s">
        <v>95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70">
        <v>1</v>
      </c>
      <c r="BD57" s="70"/>
      <c r="BE57" s="70"/>
      <c r="BF57" s="70"/>
      <c r="BG57" s="70"/>
      <c r="BH57" s="70"/>
      <c r="BI57" s="70"/>
      <c r="BJ57" s="70">
        <v>10</v>
      </c>
      <c r="BK57" s="70"/>
      <c r="BL57" s="70"/>
      <c r="BM57" s="70"/>
      <c r="BN57" s="70"/>
      <c r="BO57" s="70"/>
      <c r="BP57" s="70"/>
      <c r="BQ57" s="70" t="s">
        <v>49</v>
      </c>
      <c r="BR57" s="70"/>
      <c r="BS57" s="70"/>
      <c r="BT57" s="70"/>
      <c r="BU57" s="70"/>
      <c r="BV57" s="70"/>
      <c r="BW57" s="70"/>
      <c r="BX57" s="70" t="s">
        <v>31</v>
      </c>
      <c r="BY57" s="70"/>
      <c r="BZ57" s="70"/>
      <c r="CA57" s="70"/>
      <c r="CB57" s="70"/>
      <c r="CC57" s="70"/>
      <c r="CD57" s="70"/>
      <c r="CE57" s="70">
        <v>19</v>
      </c>
      <c r="CF57" s="70"/>
      <c r="CG57" s="70"/>
      <c r="CH57" s="70"/>
      <c r="CI57" s="70"/>
      <c r="CJ57" s="70"/>
      <c r="CK57" s="70"/>
      <c r="CL57" s="68">
        <f>SUM(CL58:CX62)</f>
        <v>44944</v>
      </c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71">
        <f>SUM(CY58:DM62)</f>
        <v>18030</v>
      </c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3"/>
      <c r="DN57" s="71">
        <f>SUM(DN58:EB62)</f>
        <v>8295</v>
      </c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3"/>
      <c r="EC57" s="71">
        <f>SUM(EC58:EQ62)</f>
        <v>2885</v>
      </c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3"/>
      <c r="ER57" s="71">
        <f>SUM(ER58:FF62)</f>
        <v>15734</v>
      </c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3"/>
    </row>
    <row r="58" spans="2:162" ht="15" customHeight="1">
      <c r="B58" s="75" t="s">
        <v>34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8">
        <f>SUM(CY58:FF59)</f>
        <v>0</v>
      </c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80"/>
      <c r="CY58" s="84">
        <v>0</v>
      </c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6"/>
      <c r="DN58" s="84">
        <v>0</v>
      </c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6"/>
      <c r="EC58" s="84">
        <v>0</v>
      </c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6"/>
      <c r="ER58" s="84">
        <v>0</v>
      </c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6"/>
    </row>
    <row r="59" spans="2:162" ht="15" customHeight="1">
      <c r="B59" s="90" t="s">
        <v>50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77">
        <v>1</v>
      </c>
      <c r="BD59" s="77"/>
      <c r="BE59" s="77"/>
      <c r="BF59" s="77"/>
      <c r="BG59" s="77"/>
      <c r="BH59" s="77"/>
      <c r="BI59" s="77"/>
      <c r="BJ59" s="77">
        <v>10</v>
      </c>
      <c r="BK59" s="77"/>
      <c r="BL59" s="77"/>
      <c r="BM59" s="77"/>
      <c r="BN59" s="77"/>
      <c r="BO59" s="77"/>
      <c r="BP59" s="77"/>
      <c r="BQ59" s="77" t="s">
        <v>49</v>
      </c>
      <c r="BR59" s="77"/>
      <c r="BS59" s="77"/>
      <c r="BT59" s="77"/>
      <c r="BU59" s="77"/>
      <c r="BV59" s="77"/>
      <c r="BW59" s="77"/>
      <c r="BX59" s="77" t="s">
        <v>32</v>
      </c>
      <c r="BY59" s="77"/>
      <c r="BZ59" s="77"/>
      <c r="CA59" s="77"/>
      <c r="CB59" s="77"/>
      <c r="CC59" s="77"/>
      <c r="CD59" s="77"/>
      <c r="CE59" s="77">
        <v>20</v>
      </c>
      <c r="CF59" s="77"/>
      <c r="CG59" s="77"/>
      <c r="CH59" s="77"/>
      <c r="CI59" s="77"/>
      <c r="CJ59" s="77"/>
      <c r="CK59" s="77"/>
      <c r="CL59" s="81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3"/>
      <c r="CY59" s="87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9"/>
      <c r="DN59" s="87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9"/>
      <c r="EC59" s="87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9"/>
      <c r="ER59" s="87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9"/>
    </row>
    <row r="60" spans="2:162" ht="15" customHeight="1">
      <c r="B60" s="69" t="s">
        <v>51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70">
        <v>1</v>
      </c>
      <c r="BD60" s="70"/>
      <c r="BE60" s="70"/>
      <c r="BF60" s="70"/>
      <c r="BG60" s="70"/>
      <c r="BH60" s="70"/>
      <c r="BI60" s="70"/>
      <c r="BJ60" s="70">
        <v>10</v>
      </c>
      <c r="BK60" s="70"/>
      <c r="BL60" s="70"/>
      <c r="BM60" s="70"/>
      <c r="BN60" s="70"/>
      <c r="BO60" s="70"/>
      <c r="BP60" s="70"/>
      <c r="BQ60" s="70" t="s">
        <v>49</v>
      </c>
      <c r="BR60" s="70"/>
      <c r="BS60" s="70"/>
      <c r="BT60" s="70"/>
      <c r="BU60" s="70"/>
      <c r="BV60" s="70"/>
      <c r="BW60" s="70"/>
      <c r="BX60" s="70" t="s">
        <v>33</v>
      </c>
      <c r="BY60" s="70"/>
      <c r="BZ60" s="70"/>
      <c r="CA60" s="70"/>
      <c r="CB60" s="70"/>
      <c r="CC60" s="70"/>
      <c r="CD60" s="70"/>
      <c r="CE60" s="70">
        <v>21</v>
      </c>
      <c r="CF60" s="70"/>
      <c r="CG60" s="70"/>
      <c r="CH60" s="70"/>
      <c r="CI60" s="70"/>
      <c r="CJ60" s="70"/>
      <c r="CK60" s="70"/>
      <c r="CL60" s="68">
        <f>SUM(CY60:FF60)</f>
        <v>0</v>
      </c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74">
        <v>0</v>
      </c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>
        <v>0</v>
      </c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>
        <v>0</v>
      </c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>
        <v>0</v>
      </c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</row>
    <row r="61" spans="2:162" ht="16.5" customHeight="1">
      <c r="B61" s="69" t="s">
        <v>52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70">
        <v>1</v>
      </c>
      <c r="BD61" s="70"/>
      <c r="BE61" s="70"/>
      <c r="BF61" s="70"/>
      <c r="BG61" s="70"/>
      <c r="BH61" s="70"/>
      <c r="BI61" s="70"/>
      <c r="BJ61" s="70">
        <v>10</v>
      </c>
      <c r="BK61" s="70"/>
      <c r="BL61" s="70"/>
      <c r="BM61" s="70"/>
      <c r="BN61" s="70"/>
      <c r="BO61" s="70"/>
      <c r="BP61" s="70"/>
      <c r="BQ61" s="70" t="s">
        <v>49</v>
      </c>
      <c r="BR61" s="70"/>
      <c r="BS61" s="70"/>
      <c r="BT61" s="70"/>
      <c r="BU61" s="70"/>
      <c r="BV61" s="70"/>
      <c r="BW61" s="70"/>
      <c r="BX61" s="70" t="s">
        <v>36</v>
      </c>
      <c r="BY61" s="70"/>
      <c r="BZ61" s="70"/>
      <c r="CA61" s="70"/>
      <c r="CB61" s="70"/>
      <c r="CC61" s="70"/>
      <c r="CD61" s="70"/>
      <c r="CE61" s="70">
        <v>22</v>
      </c>
      <c r="CF61" s="70"/>
      <c r="CG61" s="70"/>
      <c r="CH61" s="70"/>
      <c r="CI61" s="70"/>
      <c r="CJ61" s="70"/>
      <c r="CK61" s="70"/>
      <c r="CL61" s="68">
        <f>SUM(CY61:FF61)</f>
        <v>40</v>
      </c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74">
        <v>0</v>
      </c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>
        <v>5</v>
      </c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>
        <v>5</v>
      </c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>
        <v>30</v>
      </c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</row>
    <row r="62" spans="2:162" ht="16.5" customHeight="1">
      <c r="B62" s="69" t="s">
        <v>53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70">
        <v>1</v>
      </c>
      <c r="BD62" s="70"/>
      <c r="BE62" s="70"/>
      <c r="BF62" s="70"/>
      <c r="BG62" s="70"/>
      <c r="BH62" s="70"/>
      <c r="BI62" s="70"/>
      <c r="BJ62" s="70">
        <v>10</v>
      </c>
      <c r="BK62" s="70"/>
      <c r="BL62" s="70"/>
      <c r="BM62" s="70"/>
      <c r="BN62" s="70"/>
      <c r="BO62" s="70"/>
      <c r="BP62" s="70"/>
      <c r="BQ62" s="70" t="s">
        <v>49</v>
      </c>
      <c r="BR62" s="70"/>
      <c r="BS62" s="70"/>
      <c r="BT62" s="70"/>
      <c r="BU62" s="70"/>
      <c r="BV62" s="70"/>
      <c r="BW62" s="70"/>
      <c r="BX62" s="70" t="s">
        <v>38</v>
      </c>
      <c r="BY62" s="70"/>
      <c r="BZ62" s="70"/>
      <c r="CA62" s="70"/>
      <c r="CB62" s="70"/>
      <c r="CC62" s="70"/>
      <c r="CD62" s="70"/>
      <c r="CE62" s="70">
        <v>23</v>
      </c>
      <c r="CF62" s="70"/>
      <c r="CG62" s="70"/>
      <c r="CH62" s="70"/>
      <c r="CI62" s="70"/>
      <c r="CJ62" s="70"/>
      <c r="CK62" s="70"/>
      <c r="CL62" s="68">
        <f>SUM(CY62:FF62)</f>
        <v>44904</v>
      </c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74">
        <v>18030</v>
      </c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>
        <v>8290</v>
      </c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>
        <v>2880</v>
      </c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>
        <v>15704</v>
      </c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</row>
    <row r="63" spans="2:162" ht="16.5" customHeight="1">
      <c r="B63" s="69" t="s">
        <v>54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70">
        <v>1</v>
      </c>
      <c r="BD63" s="70"/>
      <c r="BE63" s="70"/>
      <c r="BF63" s="70"/>
      <c r="BG63" s="70"/>
      <c r="BH63" s="70"/>
      <c r="BI63" s="70"/>
      <c r="BJ63" s="70">
        <v>10</v>
      </c>
      <c r="BK63" s="70"/>
      <c r="BL63" s="70"/>
      <c r="BM63" s="70"/>
      <c r="BN63" s="70"/>
      <c r="BO63" s="70"/>
      <c r="BP63" s="70"/>
      <c r="BQ63" s="70" t="s">
        <v>55</v>
      </c>
      <c r="BR63" s="70"/>
      <c r="BS63" s="70"/>
      <c r="BT63" s="70"/>
      <c r="BU63" s="70"/>
      <c r="BV63" s="70"/>
      <c r="BW63" s="70"/>
      <c r="BX63" s="70" t="s">
        <v>31</v>
      </c>
      <c r="BY63" s="70"/>
      <c r="BZ63" s="70"/>
      <c r="CA63" s="70"/>
      <c r="CB63" s="70"/>
      <c r="CC63" s="70"/>
      <c r="CD63" s="70"/>
      <c r="CE63" s="70">
        <v>24</v>
      </c>
      <c r="CF63" s="70"/>
      <c r="CG63" s="70"/>
      <c r="CH63" s="70"/>
      <c r="CI63" s="70"/>
      <c r="CJ63" s="70"/>
      <c r="CK63" s="70"/>
      <c r="CL63" s="68">
        <f>SUM(CY63:FF63)</f>
        <v>0</v>
      </c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74">
        <v>0</v>
      </c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>
        <v>0</v>
      </c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>
        <v>0</v>
      </c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>
        <v>0</v>
      </c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</row>
    <row r="64" spans="2:162" ht="16.5" customHeight="1">
      <c r="B64" s="69" t="s">
        <v>56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70">
        <v>1</v>
      </c>
      <c r="BD64" s="70"/>
      <c r="BE64" s="70"/>
      <c r="BF64" s="70"/>
      <c r="BG64" s="70"/>
      <c r="BH64" s="70"/>
      <c r="BI64" s="70"/>
      <c r="BJ64" s="70">
        <v>10</v>
      </c>
      <c r="BK64" s="70"/>
      <c r="BL64" s="70"/>
      <c r="BM64" s="70"/>
      <c r="BN64" s="70"/>
      <c r="BO64" s="70"/>
      <c r="BP64" s="70"/>
      <c r="BQ64" s="70" t="s">
        <v>57</v>
      </c>
      <c r="BR64" s="70"/>
      <c r="BS64" s="70"/>
      <c r="BT64" s="70"/>
      <c r="BU64" s="70"/>
      <c r="BV64" s="70"/>
      <c r="BW64" s="70"/>
      <c r="BX64" s="70" t="s">
        <v>31</v>
      </c>
      <c r="BY64" s="70"/>
      <c r="BZ64" s="70"/>
      <c r="CA64" s="70"/>
      <c r="CB64" s="70"/>
      <c r="CC64" s="70"/>
      <c r="CD64" s="70"/>
      <c r="CE64" s="70">
        <v>25</v>
      </c>
      <c r="CF64" s="70"/>
      <c r="CG64" s="70"/>
      <c r="CH64" s="70"/>
      <c r="CI64" s="70"/>
      <c r="CJ64" s="70"/>
      <c r="CK64" s="70"/>
      <c r="CL64" s="68">
        <f>SUM(CY64:FF64)</f>
        <v>0</v>
      </c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74">
        <v>0</v>
      </c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>
        <v>0</v>
      </c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>
        <v>0</v>
      </c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>
        <v>0</v>
      </c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</row>
    <row r="65" spans="2:162" ht="27" customHeight="1">
      <c r="B65" s="69" t="s">
        <v>125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70">
        <v>1</v>
      </c>
      <c r="BD65" s="70"/>
      <c r="BE65" s="70"/>
      <c r="BF65" s="70"/>
      <c r="BG65" s="70"/>
      <c r="BH65" s="70"/>
      <c r="BI65" s="70"/>
      <c r="BJ65" s="70">
        <v>10</v>
      </c>
      <c r="BK65" s="70"/>
      <c r="BL65" s="70"/>
      <c r="BM65" s="70"/>
      <c r="BN65" s="70"/>
      <c r="BO65" s="70"/>
      <c r="BP65" s="70"/>
      <c r="BQ65" s="70">
        <v>10</v>
      </c>
      <c r="BR65" s="70"/>
      <c r="BS65" s="70"/>
      <c r="BT65" s="70"/>
      <c r="BU65" s="70"/>
      <c r="BV65" s="70"/>
      <c r="BW65" s="70"/>
      <c r="BX65" s="70" t="s">
        <v>31</v>
      </c>
      <c r="BY65" s="70"/>
      <c r="BZ65" s="70"/>
      <c r="CA65" s="70"/>
      <c r="CB65" s="70"/>
      <c r="CC65" s="70"/>
      <c r="CD65" s="70"/>
      <c r="CE65" s="70">
        <v>26</v>
      </c>
      <c r="CF65" s="70"/>
      <c r="CG65" s="70"/>
      <c r="CH65" s="70"/>
      <c r="CI65" s="70"/>
      <c r="CJ65" s="70"/>
      <c r="CK65" s="70"/>
      <c r="CL65" s="68">
        <f>SUM(CL66:CX74)</f>
        <v>5500</v>
      </c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71">
        <f>SUM(CY66:DM74)</f>
        <v>1829</v>
      </c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3"/>
      <c r="DN65" s="71">
        <f>SUM(DN66:EB74)</f>
        <v>1667</v>
      </c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3"/>
      <c r="EC65" s="71">
        <f>SUM(EC66:EQ74)</f>
        <v>498</v>
      </c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3"/>
      <c r="ER65" s="71">
        <f>SUM(ER66:FF74)</f>
        <v>1506</v>
      </c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3"/>
    </row>
    <row r="66" spans="2:162" ht="15" customHeight="1">
      <c r="B66" s="75" t="s">
        <v>34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8">
        <f>SUM(CY66:FF67)</f>
        <v>0</v>
      </c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80"/>
      <c r="CY66" s="84">
        <v>0</v>
      </c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6"/>
      <c r="DN66" s="84">
        <v>0</v>
      </c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6"/>
      <c r="EC66" s="84">
        <v>0</v>
      </c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6"/>
      <c r="ER66" s="84">
        <v>0</v>
      </c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6"/>
    </row>
    <row r="67" spans="2:162" ht="38.25" customHeight="1">
      <c r="B67" s="90" t="s">
        <v>96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77">
        <v>1</v>
      </c>
      <c r="BD67" s="77"/>
      <c r="BE67" s="77"/>
      <c r="BF67" s="77"/>
      <c r="BG67" s="77"/>
      <c r="BH67" s="77"/>
      <c r="BI67" s="77"/>
      <c r="BJ67" s="77">
        <v>10</v>
      </c>
      <c r="BK67" s="77"/>
      <c r="BL67" s="77"/>
      <c r="BM67" s="77"/>
      <c r="BN67" s="77"/>
      <c r="BO67" s="77"/>
      <c r="BP67" s="77"/>
      <c r="BQ67" s="77">
        <v>10</v>
      </c>
      <c r="BR67" s="77"/>
      <c r="BS67" s="77"/>
      <c r="BT67" s="77"/>
      <c r="BU67" s="77"/>
      <c r="BV67" s="77"/>
      <c r="BW67" s="77"/>
      <c r="BX67" s="77" t="s">
        <v>32</v>
      </c>
      <c r="BY67" s="77"/>
      <c r="BZ67" s="77"/>
      <c r="CA67" s="77"/>
      <c r="CB67" s="77"/>
      <c r="CC67" s="77"/>
      <c r="CD67" s="77"/>
      <c r="CE67" s="77">
        <v>27</v>
      </c>
      <c r="CF67" s="77"/>
      <c r="CG67" s="77"/>
      <c r="CH67" s="77"/>
      <c r="CI67" s="77"/>
      <c r="CJ67" s="77"/>
      <c r="CK67" s="77"/>
      <c r="CL67" s="81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3"/>
      <c r="CY67" s="87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9"/>
      <c r="DN67" s="87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9"/>
      <c r="EC67" s="87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9"/>
      <c r="ER67" s="87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9"/>
    </row>
    <row r="68" spans="2:162" ht="15" customHeight="1">
      <c r="B68" s="69" t="s">
        <v>58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70">
        <v>1</v>
      </c>
      <c r="BD68" s="70"/>
      <c r="BE68" s="70"/>
      <c r="BF68" s="70"/>
      <c r="BG68" s="70"/>
      <c r="BH68" s="70"/>
      <c r="BI68" s="70"/>
      <c r="BJ68" s="70">
        <v>10</v>
      </c>
      <c r="BK68" s="70"/>
      <c r="BL68" s="70"/>
      <c r="BM68" s="70"/>
      <c r="BN68" s="70"/>
      <c r="BO68" s="70"/>
      <c r="BP68" s="70"/>
      <c r="BQ68" s="70">
        <v>10</v>
      </c>
      <c r="BR68" s="70"/>
      <c r="BS68" s="70"/>
      <c r="BT68" s="70"/>
      <c r="BU68" s="70"/>
      <c r="BV68" s="70"/>
      <c r="BW68" s="70"/>
      <c r="BX68" s="70" t="s">
        <v>33</v>
      </c>
      <c r="BY68" s="70"/>
      <c r="BZ68" s="70"/>
      <c r="CA68" s="70"/>
      <c r="CB68" s="70"/>
      <c r="CC68" s="70"/>
      <c r="CD68" s="70"/>
      <c r="CE68" s="70">
        <v>28</v>
      </c>
      <c r="CF68" s="70"/>
      <c r="CG68" s="70"/>
      <c r="CH68" s="70"/>
      <c r="CI68" s="70"/>
      <c r="CJ68" s="70"/>
      <c r="CK68" s="70"/>
      <c r="CL68" s="68">
        <f aca="true" t="shared" si="0" ref="CL68:CL74">SUM(CY68:FF68)</f>
        <v>80</v>
      </c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74">
        <v>0</v>
      </c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>
        <v>0</v>
      </c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>
        <v>30</v>
      </c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>
        <v>50</v>
      </c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</row>
    <row r="69" spans="2:162" ht="15" customHeight="1">
      <c r="B69" s="69" t="s">
        <v>59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70">
        <v>1</v>
      </c>
      <c r="BD69" s="70"/>
      <c r="BE69" s="70"/>
      <c r="BF69" s="70"/>
      <c r="BG69" s="70"/>
      <c r="BH69" s="70"/>
      <c r="BI69" s="70"/>
      <c r="BJ69" s="70">
        <v>10</v>
      </c>
      <c r="BK69" s="70"/>
      <c r="BL69" s="70"/>
      <c r="BM69" s="70"/>
      <c r="BN69" s="70"/>
      <c r="BO69" s="70"/>
      <c r="BP69" s="70"/>
      <c r="BQ69" s="70">
        <v>10</v>
      </c>
      <c r="BR69" s="70"/>
      <c r="BS69" s="70"/>
      <c r="BT69" s="70"/>
      <c r="BU69" s="70"/>
      <c r="BV69" s="70"/>
      <c r="BW69" s="70"/>
      <c r="BX69" s="70" t="s">
        <v>36</v>
      </c>
      <c r="BY69" s="70"/>
      <c r="BZ69" s="70"/>
      <c r="CA69" s="70"/>
      <c r="CB69" s="70"/>
      <c r="CC69" s="70"/>
      <c r="CD69" s="70"/>
      <c r="CE69" s="70">
        <v>29</v>
      </c>
      <c r="CF69" s="70"/>
      <c r="CG69" s="70"/>
      <c r="CH69" s="70"/>
      <c r="CI69" s="70"/>
      <c r="CJ69" s="70"/>
      <c r="CK69" s="70"/>
      <c r="CL69" s="68">
        <f t="shared" si="0"/>
        <v>0</v>
      </c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74">
        <v>0</v>
      </c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>
        <v>0</v>
      </c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>
        <v>0</v>
      </c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>
        <v>0</v>
      </c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</row>
    <row r="70" spans="2:162" ht="15" customHeight="1">
      <c r="B70" s="69" t="s">
        <v>60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70">
        <v>1</v>
      </c>
      <c r="BD70" s="70"/>
      <c r="BE70" s="70"/>
      <c r="BF70" s="70"/>
      <c r="BG70" s="70"/>
      <c r="BH70" s="70"/>
      <c r="BI70" s="70"/>
      <c r="BJ70" s="70">
        <v>10</v>
      </c>
      <c r="BK70" s="70"/>
      <c r="BL70" s="70"/>
      <c r="BM70" s="70"/>
      <c r="BN70" s="70"/>
      <c r="BO70" s="70"/>
      <c r="BP70" s="70"/>
      <c r="BQ70" s="70">
        <v>10</v>
      </c>
      <c r="BR70" s="70"/>
      <c r="BS70" s="70"/>
      <c r="BT70" s="70"/>
      <c r="BU70" s="70"/>
      <c r="BV70" s="70"/>
      <c r="BW70" s="70"/>
      <c r="BX70" s="70" t="s">
        <v>38</v>
      </c>
      <c r="BY70" s="70"/>
      <c r="BZ70" s="70"/>
      <c r="CA70" s="70"/>
      <c r="CB70" s="70"/>
      <c r="CC70" s="70"/>
      <c r="CD70" s="70"/>
      <c r="CE70" s="70">
        <v>30</v>
      </c>
      <c r="CF70" s="70"/>
      <c r="CG70" s="70"/>
      <c r="CH70" s="70"/>
      <c r="CI70" s="70"/>
      <c r="CJ70" s="70"/>
      <c r="CK70" s="70"/>
      <c r="CL70" s="68">
        <f t="shared" si="0"/>
        <v>0</v>
      </c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74">
        <v>0</v>
      </c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>
        <v>0</v>
      </c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>
        <v>0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>
        <v>0</v>
      </c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</row>
    <row r="71" spans="2:162" ht="27" customHeight="1">
      <c r="B71" s="69" t="s">
        <v>61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70">
        <v>1</v>
      </c>
      <c r="BD71" s="70"/>
      <c r="BE71" s="70"/>
      <c r="BF71" s="70"/>
      <c r="BG71" s="70"/>
      <c r="BH71" s="70"/>
      <c r="BI71" s="70"/>
      <c r="BJ71" s="70">
        <v>10</v>
      </c>
      <c r="BK71" s="70"/>
      <c r="BL71" s="70"/>
      <c r="BM71" s="70"/>
      <c r="BN71" s="70"/>
      <c r="BO71" s="70"/>
      <c r="BP71" s="70"/>
      <c r="BQ71" s="70">
        <v>10</v>
      </c>
      <c r="BR71" s="70"/>
      <c r="BS71" s="70"/>
      <c r="BT71" s="70"/>
      <c r="BU71" s="70"/>
      <c r="BV71" s="70"/>
      <c r="BW71" s="70"/>
      <c r="BX71" s="70" t="s">
        <v>40</v>
      </c>
      <c r="BY71" s="70"/>
      <c r="BZ71" s="70"/>
      <c r="CA71" s="70"/>
      <c r="CB71" s="70"/>
      <c r="CC71" s="70"/>
      <c r="CD71" s="70"/>
      <c r="CE71" s="70">
        <v>31</v>
      </c>
      <c r="CF71" s="70"/>
      <c r="CG71" s="70"/>
      <c r="CH71" s="70"/>
      <c r="CI71" s="70"/>
      <c r="CJ71" s="70"/>
      <c r="CK71" s="70"/>
      <c r="CL71" s="68">
        <f t="shared" si="0"/>
        <v>0</v>
      </c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74">
        <v>0</v>
      </c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>
        <v>0</v>
      </c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>
        <v>0</v>
      </c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>
        <v>0</v>
      </c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</row>
    <row r="72" spans="2:162" ht="15" customHeight="1">
      <c r="B72" s="69" t="s">
        <v>62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70">
        <v>1</v>
      </c>
      <c r="BD72" s="70"/>
      <c r="BE72" s="70"/>
      <c r="BF72" s="70"/>
      <c r="BG72" s="70"/>
      <c r="BH72" s="70"/>
      <c r="BI72" s="70"/>
      <c r="BJ72" s="70">
        <v>10</v>
      </c>
      <c r="BK72" s="70"/>
      <c r="BL72" s="70"/>
      <c r="BM72" s="70"/>
      <c r="BN72" s="70"/>
      <c r="BO72" s="70"/>
      <c r="BP72" s="70"/>
      <c r="BQ72" s="70">
        <v>10</v>
      </c>
      <c r="BR72" s="70"/>
      <c r="BS72" s="70"/>
      <c r="BT72" s="70"/>
      <c r="BU72" s="70"/>
      <c r="BV72" s="70"/>
      <c r="BW72" s="70"/>
      <c r="BX72" s="70" t="s">
        <v>48</v>
      </c>
      <c r="BY72" s="70"/>
      <c r="BZ72" s="70"/>
      <c r="CA72" s="70"/>
      <c r="CB72" s="70"/>
      <c r="CC72" s="70"/>
      <c r="CD72" s="70"/>
      <c r="CE72" s="70">
        <v>32</v>
      </c>
      <c r="CF72" s="70"/>
      <c r="CG72" s="70"/>
      <c r="CH72" s="70"/>
      <c r="CI72" s="70"/>
      <c r="CJ72" s="70"/>
      <c r="CK72" s="70"/>
      <c r="CL72" s="68">
        <f t="shared" si="0"/>
        <v>0</v>
      </c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74">
        <v>0</v>
      </c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>
        <v>0</v>
      </c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>
        <v>0</v>
      </c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>
        <v>0</v>
      </c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</row>
    <row r="73" spans="2:162" ht="15" customHeight="1">
      <c r="B73" s="69" t="s">
        <v>63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70">
        <v>1</v>
      </c>
      <c r="BD73" s="70"/>
      <c r="BE73" s="70"/>
      <c r="BF73" s="70"/>
      <c r="BG73" s="70"/>
      <c r="BH73" s="70"/>
      <c r="BI73" s="70"/>
      <c r="BJ73" s="70">
        <v>10</v>
      </c>
      <c r="BK73" s="70"/>
      <c r="BL73" s="70"/>
      <c r="BM73" s="70"/>
      <c r="BN73" s="70"/>
      <c r="BO73" s="70"/>
      <c r="BP73" s="70"/>
      <c r="BQ73" s="70">
        <v>10</v>
      </c>
      <c r="BR73" s="70"/>
      <c r="BS73" s="70"/>
      <c r="BT73" s="70"/>
      <c r="BU73" s="70"/>
      <c r="BV73" s="70"/>
      <c r="BW73" s="70"/>
      <c r="BX73" s="70" t="s">
        <v>49</v>
      </c>
      <c r="BY73" s="70"/>
      <c r="BZ73" s="70"/>
      <c r="CA73" s="70"/>
      <c r="CB73" s="70"/>
      <c r="CC73" s="70"/>
      <c r="CD73" s="70"/>
      <c r="CE73" s="70">
        <v>33</v>
      </c>
      <c r="CF73" s="70"/>
      <c r="CG73" s="70"/>
      <c r="CH73" s="70"/>
      <c r="CI73" s="70"/>
      <c r="CJ73" s="70"/>
      <c r="CK73" s="70"/>
      <c r="CL73" s="68">
        <f t="shared" si="0"/>
        <v>0</v>
      </c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74">
        <v>0</v>
      </c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>
        <v>0</v>
      </c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>
        <v>0</v>
      </c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>
        <v>0</v>
      </c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</row>
    <row r="74" spans="2:162" ht="15" customHeight="1">
      <c r="B74" s="69" t="s">
        <v>64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70">
        <v>1</v>
      </c>
      <c r="BD74" s="70"/>
      <c r="BE74" s="70"/>
      <c r="BF74" s="70"/>
      <c r="BG74" s="70"/>
      <c r="BH74" s="70"/>
      <c r="BI74" s="70"/>
      <c r="BJ74" s="70">
        <v>10</v>
      </c>
      <c r="BK74" s="70"/>
      <c r="BL74" s="70"/>
      <c r="BM74" s="70"/>
      <c r="BN74" s="70"/>
      <c r="BO74" s="70"/>
      <c r="BP74" s="70"/>
      <c r="BQ74" s="70">
        <v>10</v>
      </c>
      <c r="BR74" s="70"/>
      <c r="BS74" s="70"/>
      <c r="BT74" s="70"/>
      <c r="BU74" s="70"/>
      <c r="BV74" s="70"/>
      <c r="BW74" s="70"/>
      <c r="BX74" s="70" t="s">
        <v>55</v>
      </c>
      <c r="BY74" s="70"/>
      <c r="BZ74" s="70"/>
      <c r="CA74" s="70"/>
      <c r="CB74" s="70"/>
      <c r="CC74" s="70"/>
      <c r="CD74" s="70"/>
      <c r="CE74" s="70">
        <v>34</v>
      </c>
      <c r="CF74" s="70"/>
      <c r="CG74" s="70"/>
      <c r="CH74" s="70"/>
      <c r="CI74" s="70"/>
      <c r="CJ74" s="70"/>
      <c r="CK74" s="70"/>
      <c r="CL74" s="68">
        <f t="shared" si="0"/>
        <v>5420</v>
      </c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74">
        <v>1829</v>
      </c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>
        <v>1667</v>
      </c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>
        <v>468</v>
      </c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>
        <v>1456</v>
      </c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</row>
    <row r="75" spans="2:162" ht="27" customHeight="1">
      <c r="B75" s="69" t="s">
        <v>97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70">
        <v>1</v>
      </c>
      <c r="BD75" s="70"/>
      <c r="BE75" s="70"/>
      <c r="BF75" s="70"/>
      <c r="BG75" s="70"/>
      <c r="BH75" s="70"/>
      <c r="BI75" s="70"/>
      <c r="BJ75" s="70">
        <v>30</v>
      </c>
      <c r="BK75" s="70"/>
      <c r="BL75" s="70"/>
      <c r="BM75" s="70"/>
      <c r="BN75" s="70"/>
      <c r="BO75" s="70"/>
      <c r="BP75" s="70"/>
      <c r="BQ75" s="70" t="s">
        <v>31</v>
      </c>
      <c r="BR75" s="70"/>
      <c r="BS75" s="70"/>
      <c r="BT75" s="70"/>
      <c r="BU75" s="70"/>
      <c r="BV75" s="70"/>
      <c r="BW75" s="70"/>
      <c r="BX75" s="70" t="s">
        <v>31</v>
      </c>
      <c r="BY75" s="70"/>
      <c r="BZ75" s="70"/>
      <c r="CA75" s="70"/>
      <c r="CB75" s="70"/>
      <c r="CC75" s="70"/>
      <c r="CD75" s="70"/>
      <c r="CE75" s="70">
        <v>35</v>
      </c>
      <c r="CF75" s="70"/>
      <c r="CG75" s="70"/>
      <c r="CH75" s="70"/>
      <c r="CI75" s="70"/>
      <c r="CJ75" s="70"/>
      <c r="CK75" s="70"/>
      <c r="CL75" s="68">
        <f>CL76+CL82+CL87</f>
        <v>0</v>
      </c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71">
        <f>CY76+CY82+CY87</f>
        <v>0</v>
      </c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3"/>
      <c r="DN75" s="71">
        <f>DN76+DN82+DN87</f>
        <v>0</v>
      </c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3"/>
      <c r="EC75" s="71">
        <f>EC76+EC82+EC87</f>
        <v>0</v>
      </c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3"/>
      <c r="ER75" s="71">
        <f>ER76+ER82+ER87</f>
        <v>0</v>
      </c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3"/>
    </row>
    <row r="76" spans="2:162" ht="15" customHeight="1">
      <c r="B76" s="69" t="s">
        <v>98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70">
        <v>1</v>
      </c>
      <c r="BD76" s="70"/>
      <c r="BE76" s="70"/>
      <c r="BF76" s="70"/>
      <c r="BG76" s="70"/>
      <c r="BH76" s="70"/>
      <c r="BI76" s="70"/>
      <c r="BJ76" s="70">
        <v>30</v>
      </c>
      <c r="BK76" s="70"/>
      <c r="BL76" s="70"/>
      <c r="BM76" s="70"/>
      <c r="BN76" s="70"/>
      <c r="BO76" s="70"/>
      <c r="BP76" s="70"/>
      <c r="BQ76" s="70" t="s">
        <v>32</v>
      </c>
      <c r="BR76" s="70"/>
      <c r="BS76" s="70"/>
      <c r="BT76" s="70"/>
      <c r="BU76" s="70"/>
      <c r="BV76" s="70"/>
      <c r="BW76" s="70"/>
      <c r="BX76" s="70" t="s">
        <v>31</v>
      </c>
      <c r="BY76" s="70"/>
      <c r="BZ76" s="70"/>
      <c r="CA76" s="70"/>
      <c r="CB76" s="70"/>
      <c r="CC76" s="70"/>
      <c r="CD76" s="70"/>
      <c r="CE76" s="70">
        <v>36</v>
      </c>
      <c r="CF76" s="70"/>
      <c r="CG76" s="70"/>
      <c r="CH76" s="70"/>
      <c r="CI76" s="70"/>
      <c r="CJ76" s="70"/>
      <c r="CK76" s="70"/>
      <c r="CL76" s="68">
        <f>SUM(CL77:CX81)</f>
        <v>0</v>
      </c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71">
        <f>SUM(CY77:DM81)</f>
        <v>0</v>
      </c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3"/>
      <c r="DN76" s="71">
        <f>SUM(DN77:EB81)</f>
        <v>0</v>
      </c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3"/>
      <c r="EC76" s="71">
        <f>SUM(EC77:EQ81)</f>
        <v>0</v>
      </c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3"/>
      <c r="ER76" s="71">
        <f>SUM(ER77:FF81)</f>
        <v>0</v>
      </c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3"/>
    </row>
    <row r="77" spans="2:162" ht="15" customHeight="1">
      <c r="B77" s="75" t="s">
        <v>34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8">
        <f>SUM(CY77:FF78)</f>
        <v>0</v>
      </c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80"/>
      <c r="CY77" s="84">
        <v>0</v>
      </c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6"/>
      <c r="DN77" s="84">
        <v>0</v>
      </c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6"/>
      <c r="EC77" s="84">
        <v>0</v>
      </c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6"/>
      <c r="ER77" s="84">
        <v>0</v>
      </c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6"/>
    </row>
    <row r="78" spans="2:162" ht="15" customHeight="1">
      <c r="B78" s="90" t="s">
        <v>65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77">
        <v>1</v>
      </c>
      <c r="BD78" s="77"/>
      <c r="BE78" s="77"/>
      <c r="BF78" s="77"/>
      <c r="BG78" s="77"/>
      <c r="BH78" s="77"/>
      <c r="BI78" s="77"/>
      <c r="BJ78" s="77">
        <v>30</v>
      </c>
      <c r="BK78" s="77"/>
      <c r="BL78" s="77"/>
      <c r="BM78" s="77"/>
      <c r="BN78" s="77"/>
      <c r="BO78" s="77"/>
      <c r="BP78" s="77"/>
      <c r="BQ78" s="77" t="s">
        <v>32</v>
      </c>
      <c r="BR78" s="77"/>
      <c r="BS78" s="77"/>
      <c r="BT78" s="77"/>
      <c r="BU78" s="77"/>
      <c r="BV78" s="77"/>
      <c r="BW78" s="77"/>
      <c r="BX78" s="77" t="s">
        <v>32</v>
      </c>
      <c r="BY78" s="77"/>
      <c r="BZ78" s="77"/>
      <c r="CA78" s="77"/>
      <c r="CB78" s="77"/>
      <c r="CC78" s="77"/>
      <c r="CD78" s="77"/>
      <c r="CE78" s="77">
        <v>37</v>
      </c>
      <c r="CF78" s="77"/>
      <c r="CG78" s="77"/>
      <c r="CH78" s="77"/>
      <c r="CI78" s="77"/>
      <c r="CJ78" s="77"/>
      <c r="CK78" s="77"/>
      <c r="CL78" s="81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3"/>
      <c r="CY78" s="87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9"/>
      <c r="DN78" s="87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9"/>
      <c r="EC78" s="87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9"/>
      <c r="ER78" s="87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9"/>
    </row>
    <row r="79" spans="2:162" ht="15" customHeight="1">
      <c r="B79" s="69" t="s">
        <v>66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70">
        <v>1</v>
      </c>
      <c r="BD79" s="70"/>
      <c r="BE79" s="70"/>
      <c r="BF79" s="70"/>
      <c r="BG79" s="70"/>
      <c r="BH79" s="70"/>
      <c r="BI79" s="70"/>
      <c r="BJ79" s="70">
        <v>30</v>
      </c>
      <c r="BK79" s="70"/>
      <c r="BL79" s="70"/>
      <c r="BM79" s="70"/>
      <c r="BN79" s="70"/>
      <c r="BO79" s="70"/>
      <c r="BP79" s="70"/>
      <c r="BQ79" s="70" t="s">
        <v>32</v>
      </c>
      <c r="BR79" s="70"/>
      <c r="BS79" s="70"/>
      <c r="BT79" s="70"/>
      <c r="BU79" s="70"/>
      <c r="BV79" s="70"/>
      <c r="BW79" s="70"/>
      <c r="BX79" s="70" t="s">
        <v>33</v>
      </c>
      <c r="BY79" s="70"/>
      <c r="BZ79" s="70"/>
      <c r="CA79" s="70"/>
      <c r="CB79" s="70"/>
      <c r="CC79" s="70"/>
      <c r="CD79" s="70"/>
      <c r="CE79" s="70">
        <v>38</v>
      </c>
      <c r="CF79" s="70"/>
      <c r="CG79" s="70"/>
      <c r="CH79" s="70"/>
      <c r="CI79" s="70"/>
      <c r="CJ79" s="70"/>
      <c r="CK79" s="70"/>
      <c r="CL79" s="68">
        <f>SUM(CY79:FF79)</f>
        <v>0</v>
      </c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74">
        <v>0</v>
      </c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>
        <v>0</v>
      </c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>
        <v>0</v>
      </c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>
        <v>0</v>
      </c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</row>
    <row r="80" spans="2:162" ht="27" customHeight="1">
      <c r="B80" s="69" t="s">
        <v>67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70">
        <v>1</v>
      </c>
      <c r="BD80" s="70"/>
      <c r="BE80" s="70"/>
      <c r="BF80" s="70"/>
      <c r="BG80" s="70"/>
      <c r="BH80" s="70"/>
      <c r="BI80" s="70"/>
      <c r="BJ80" s="70">
        <v>30</v>
      </c>
      <c r="BK80" s="70"/>
      <c r="BL80" s="70"/>
      <c r="BM80" s="70"/>
      <c r="BN80" s="70"/>
      <c r="BO80" s="70"/>
      <c r="BP80" s="70"/>
      <c r="BQ80" s="70" t="s">
        <v>32</v>
      </c>
      <c r="BR80" s="70"/>
      <c r="BS80" s="70"/>
      <c r="BT80" s="70"/>
      <c r="BU80" s="70"/>
      <c r="BV80" s="70"/>
      <c r="BW80" s="70"/>
      <c r="BX80" s="70" t="s">
        <v>36</v>
      </c>
      <c r="BY80" s="70"/>
      <c r="BZ80" s="70"/>
      <c r="CA80" s="70"/>
      <c r="CB80" s="70"/>
      <c r="CC80" s="70"/>
      <c r="CD80" s="70"/>
      <c r="CE80" s="70">
        <v>39</v>
      </c>
      <c r="CF80" s="70"/>
      <c r="CG80" s="70"/>
      <c r="CH80" s="70"/>
      <c r="CI80" s="70"/>
      <c r="CJ80" s="70"/>
      <c r="CK80" s="70"/>
      <c r="CL80" s="68">
        <f>SUM(CY80:FF80)</f>
        <v>0</v>
      </c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74">
        <v>0</v>
      </c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>
        <v>0</v>
      </c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>
        <v>0</v>
      </c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>
        <v>0</v>
      </c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</row>
    <row r="81" spans="2:162" ht="15" customHeight="1">
      <c r="B81" s="69" t="s">
        <v>68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70">
        <v>1</v>
      </c>
      <c r="BD81" s="70"/>
      <c r="BE81" s="70"/>
      <c r="BF81" s="70"/>
      <c r="BG81" s="70"/>
      <c r="BH81" s="70"/>
      <c r="BI81" s="70"/>
      <c r="BJ81" s="70">
        <v>30</v>
      </c>
      <c r="BK81" s="70"/>
      <c r="BL81" s="70"/>
      <c r="BM81" s="70"/>
      <c r="BN81" s="70"/>
      <c r="BO81" s="70"/>
      <c r="BP81" s="70"/>
      <c r="BQ81" s="70" t="s">
        <v>32</v>
      </c>
      <c r="BR81" s="70"/>
      <c r="BS81" s="70"/>
      <c r="BT81" s="70"/>
      <c r="BU81" s="70"/>
      <c r="BV81" s="70"/>
      <c r="BW81" s="70"/>
      <c r="BX81" s="70" t="s">
        <v>38</v>
      </c>
      <c r="BY81" s="70"/>
      <c r="BZ81" s="70"/>
      <c r="CA81" s="70"/>
      <c r="CB81" s="70"/>
      <c r="CC81" s="70"/>
      <c r="CD81" s="70"/>
      <c r="CE81" s="70">
        <v>40</v>
      </c>
      <c r="CF81" s="70"/>
      <c r="CG81" s="70"/>
      <c r="CH81" s="70"/>
      <c r="CI81" s="70"/>
      <c r="CJ81" s="70"/>
      <c r="CK81" s="70"/>
      <c r="CL81" s="68">
        <f>SUM(CY81:FF81)</f>
        <v>0</v>
      </c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74">
        <v>0</v>
      </c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>
        <v>0</v>
      </c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>
        <v>0</v>
      </c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>
        <v>0</v>
      </c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</row>
    <row r="82" spans="2:162" ht="27" customHeight="1">
      <c r="B82" s="69" t="s">
        <v>99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70">
        <v>1</v>
      </c>
      <c r="BD82" s="70"/>
      <c r="BE82" s="70"/>
      <c r="BF82" s="70"/>
      <c r="BG82" s="70"/>
      <c r="BH82" s="70"/>
      <c r="BI82" s="70"/>
      <c r="BJ82" s="70">
        <v>30</v>
      </c>
      <c r="BK82" s="70"/>
      <c r="BL82" s="70"/>
      <c r="BM82" s="70"/>
      <c r="BN82" s="70"/>
      <c r="BO82" s="70"/>
      <c r="BP82" s="70"/>
      <c r="BQ82" s="70" t="s">
        <v>36</v>
      </c>
      <c r="BR82" s="70"/>
      <c r="BS82" s="70"/>
      <c r="BT82" s="70"/>
      <c r="BU82" s="70"/>
      <c r="BV82" s="70"/>
      <c r="BW82" s="70"/>
      <c r="BX82" s="70" t="s">
        <v>31</v>
      </c>
      <c r="BY82" s="70"/>
      <c r="BZ82" s="70"/>
      <c r="CA82" s="70"/>
      <c r="CB82" s="70"/>
      <c r="CC82" s="70"/>
      <c r="CD82" s="70"/>
      <c r="CE82" s="70">
        <v>41</v>
      </c>
      <c r="CF82" s="70"/>
      <c r="CG82" s="70"/>
      <c r="CH82" s="70"/>
      <c r="CI82" s="70"/>
      <c r="CJ82" s="70"/>
      <c r="CK82" s="70"/>
      <c r="CL82" s="68">
        <f>SUM(CL83:CX86)</f>
        <v>0</v>
      </c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71">
        <f>SUM(CY83:DM86)</f>
        <v>0</v>
      </c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3"/>
      <c r="DN82" s="71">
        <f>SUM(DN83:EB86)</f>
        <v>0</v>
      </c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3"/>
      <c r="EC82" s="71">
        <f>SUM(EC83:EQ86)</f>
        <v>0</v>
      </c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3"/>
      <c r="ER82" s="71">
        <f>SUM(ER83:FF86)</f>
        <v>0</v>
      </c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3"/>
    </row>
    <row r="83" spans="2:162" ht="15" customHeight="1">
      <c r="B83" s="75" t="s">
        <v>34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8">
        <f>SUM(CY83:FF84)</f>
        <v>0</v>
      </c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80"/>
      <c r="CY83" s="84">
        <v>0</v>
      </c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6"/>
      <c r="DN83" s="84">
        <v>0</v>
      </c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6"/>
      <c r="EC83" s="84">
        <v>0</v>
      </c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6"/>
      <c r="ER83" s="84">
        <v>0</v>
      </c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6"/>
    </row>
    <row r="84" spans="2:162" ht="15" customHeight="1">
      <c r="B84" s="90" t="s">
        <v>69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77">
        <v>1</v>
      </c>
      <c r="BD84" s="77"/>
      <c r="BE84" s="77"/>
      <c r="BF84" s="77"/>
      <c r="BG84" s="77"/>
      <c r="BH84" s="77"/>
      <c r="BI84" s="77"/>
      <c r="BJ84" s="77">
        <v>30</v>
      </c>
      <c r="BK84" s="77"/>
      <c r="BL84" s="77"/>
      <c r="BM84" s="77"/>
      <c r="BN84" s="77"/>
      <c r="BO84" s="77"/>
      <c r="BP84" s="77"/>
      <c r="BQ84" s="77" t="s">
        <v>36</v>
      </c>
      <c r="BR84" s="77"/>
      <c r="BS84" s="77"/>
      <c r="BT84" s="77"/>
      <c r="BU84" s="77"/>
      <c r="BV84" s="77"/>
      <c r="BW84" s="77"/>
      <c r="BX84" s="77" t="s">
        <v>32</v>
      </c>
      <c r="BY84" s="77"/>
      <c r="BZ84" s="77"/>
      <c r="CA84" s="77"/>
      <c r="CB84" s="77"/>
      <c r="CC84" s="77"/>
      <c r="CD84" s="77"/>
      <c r="CE84" s="77">
        <v>42</v>
      </c>
      <c r="CF84" s="77"/>
      <c r="CG84" s="77"/>
      <c r="CH84" s="77"/>
      <c r="CI84" s="77"/>
      <c r="CJ84" s="77"/>
      <c r="CK84" s="77"/>
      <c r="CL84" s="81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3"/>
      <c r="CY84" s="87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9"/>
      <c r="DN84" s="87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9"/>
      <c r="EC84" s="87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9"/>
      <c r="ER84" s="87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9"/>
    </row>
    <row r="85" spans="2:162" ht="15" customHeight="1">
      <c r="B85" s="69" t="s">
        <v>70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70">
        <v>1</v>
      </c>
      <c r="BD85" s="70"/>
      <c r="BE85" s="70"/>
      <c r="BF85" s="70"/>
      <c r="BG85" s="70"/>
      <c r="BH85" s="70"/>
      <c r="BI85" s="70"/>
      <c r="BJ85" s="70">
        <v>30</v>
      </c>
      <c r="BK85" s="70"/>
      <c r="BL85" s="70"/>
      <c r="BM85" s="70"/>
      <c r="BN85" s="70"/>
      <c r="BO85" s="70"/>
      <c r="BP85" s="70"/>
      <c r="BQ85" s="77" t="s">
        <v>36</v>
      </c>
      <c r="BR85" s="77"/>
      <c r="BS85" s="77"/>
      <c r="BT85" s="77"/>
      <c r="BU85" s="77"/>
      <c r="BV85" s="77"/>
      <c r="BW85" s="77"/>
      <c r="BX85" s="70" t="s">
        <v>33</v>
      </c>
      <c r="BY85" s="70"/>
      <c r="BZ85" s="70"/>
      <c r="CA85" s="70"/>
      <c r="CB85" s="70"/>
      <c r="CC85" s="70"/>
      <c r="CD85" s="70"/>
      <c r="CE85" s="70">
        <v>43</v>
      </c>
      <c r="CF85" s="70"/>
      <c r="CG85" s="70"/>
      <c r="CH85" s="70"/>
      <c r="CI85" s="70"/>
      <c r="CJ85" s="70"/>
      <c r="CK85" s="70"/>
      <c r="CL85" s="68">
        <f>SUM(CY85:FF85)</f>
        <v>0</v>
      </c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74">
        <v>0</v>
      </c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>
        <v>0</v>
      </c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>
        <v>0</v>
      </c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>
        <v>0</v>
      </c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</row>
    <row r="86" spans="2:162" ht="15" customHeight="1">
      <c r="B86" s="69" t="s">
        <v>71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70">
        <v>1</v>
      </c>
      <c r="BD86" s="70"/>
      <c r="BE86" s="70"/>
      <c r="BF86" s="70"/>
      <c r="BG86" s="70"/>
      <c r="BH86" s="70"/>
      <c r="BI86" s="70"/>
      <c r="BJ86" s="70">
        <v>30</v>
      </c>
      <c r="BK86" s="70"/>
      <c r="BL86" s="70"/>
      <c r="BM86" s="70"/>
      <c r="BN86" s="70"/>
      <c r="BO86" s="70"/>
      <c r="BP86" s="70"/>
      <c r="BQ86" s="77" t="s">
        <v>36</v>
      </c>
      <c r="BR86" s="77"/>
      <c r="BS86" s="77"/>
      <c r="BT86" s="77"/>
      <c r="BU86" s="77"/>
      <c r="BV86" s="77"/>
      <c r="BW86" s="77"/>
      <c r="BX86" s="70" t="s">
        <v>38</v>
      </c>
      <c r="BY86" s="70"/>
      <c r="BZ86" s="70"/>
      <c r="CA86" s="70"/>
      <c r="CB86" s="70"/>
      <c r="CC86" s="70"/>
      <c r="CD86" s="70"/>
      <c r="CE86" s="70">
        <v>44</v>
      </c>
      <c r="CF86" s="70"/>
      <c r="CG86" s="70"/>
      <c r="CH86" s="70"/>
      <c r="CI86" s="70"/>
      <c r="CJ86" s="70"/>
      <c r="CK86" s="70"/>
      <c r="CL86" s="68">
        <f>SUM(CY86:FF86)</f>
        <v>0</v>
      </c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74">
        <v>0</v>
      </c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>
        <v>0</v>
      </c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>
        <v>0</v>
      </c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>
        <v>0</v>
      </c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</row>
    <row r="87" spans="2:162" ht="27" customHeight="1">
      <c r="B87" s="69" t="s">
        <v>100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70">
        <v>1</v>
      </c>
      <c r="BD87" s="70"/>
      <c r="BE87" s="70"/>
      <c r="BF87" s="70"/>
      <c r="BG87" s="70"/>
      <c r="BH87" s="70"/>
      <c r="BI87" s="70"/>
      <c r="BJ87" s="70">
        <v>30</v>
      </c>
      <c r="BK87" s="70"/>
      <c r="BL87" s="70"/>
      <c r="BM87" s="70"/>
      <c r="BN87" s="70"/>
      <c r="BO87" s="70"/>
      <c r="BP87" s="70"/>
      <c r="BQ87" s="70" t="s">
        <v>38</v>
      </c>
      <c r="BR87" s="70"/>
      <c r="BS87" s="70"/>
      <c r="BT87" s="70"/>
      <c r="BU87" s="70"/>
      <c r="BV87" s="70"/>
      <c r="BW87" s="70"/>
      <c r="BX87" s="70" t="s">
        <v>31</v>
      </c>
      <c r="BY87" s="70"/>
      <c r="BZ87" s="70"/>
      <c r="CA87" s="70"/>
      <c r="CB87" s="70"/>
      <c r="CC87" s="70"/>
      <c r="CD87" s="70"/>
      <c r="CE87" s="70">
        <v>45</v>
      </c>
      <c r="CF87" s="70"/>
      <c r="CG87" s="70"/>
      <c r="CH87" s="70"/>
      <c r="CI87" s="70"/>
      <c r="CJ87" s="70"/>
      <c r="CK87" s="70"/>
      <c r="CL87" s="68">
        <f>CL88+CL90</f>
        <v>0</v>
      </c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71">
        <f>CY88+CY90</f>
        <v>0</v>
      </c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3"/>
      <c r="DN87" s="71">
        <f>DN88+DN90</f>
        <v>0</v>
      </c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3"/>
      <c r="EC87" s="71">
        <f>EC88+EC90</f>
        <v>0</v>
      </c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3"/>
      <c r="ER87" s="71">
        <f>ER88+ER90</f>
        <v>0</v>
      </c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3"/>
    </row>
    <row r="88" spans="2:162" ht="15" customHeight="1">
      <c r="B88" s="75" t="s">
        <v>34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8">
        <f>SUM(CY88:FF89)</f>
        <v>0</v>
      </c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80"/>
      <c r="CY88" s="84">
        <v>0</v>
      </c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6"/>
      <c r="DN88" s="84">
        <v>0</v>
      </c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6"/>
      <c r="EC88" s="84">
        <v>0</v>
      </c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6"/>
      <c r="ER88" s="84">
        <v>0</v>
      </c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6"/>
    </row>
    <row r="89" spans="2:162" ht="15" customHeight="1">
      <c r="B89" s="90" t="s">
        <v>72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77">
        <v>1</v>
      </c>
      <c r="BD89" s="77"/>
      <c r="BE89" s="77"/>
      <c r="BF89" s="77"/>
      <c r="BG89" s="77"/>
      <c r="BH89" s="77"/>
      <c r="BI89" s="77"/>
      <c r="BJ89" s="77">
        <v>30</v>
      </c>
      <c r="BK89" s="77"/>
      <c r="BL89" s="77"/>
      <c r="BM89" s="77"/>
      <c r="BN89" s="77"/>
      <c r="BO89" s="77"/>
      <c r="BP89" s="77"/>
      <c r="BQ89" s="77" t="s">
        <v>38</v>
      </c>
      <c r="BR89" s="77"/>
      <c r="BS89" s="77"/>
      <c r="BT89" s="77"/>
      <c r="BU89" s="77"/>
      <c r="BV89" s="77"/>
      <c r="BW89" s="77"/>
      <c r="BX89" s="77" t="s">
        <v>32</v>
      </c>
      <c r="BY89" s="77"/>
      <c r="BZ89" s="77"/>
      <c r="CA89" s="77"/>
      <c r="CB89" s="77"/>
      <c r="CC89" s="77"/>
      <c r="CD89" s="77"/>
      <c r="CE89" s="77">
        <v>46</v>
      </c>
      <c r="CF89" s="77"/>
      <c r="CG89" s="77"/>
      <c r="CH89" s="77"/>
      <c r="CI89" s="77"/>
      <c r="CJ89" s="77"/>
      <c r="CK89" s="77"/>
      <c r="CL89" s="81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3"/>
      <c r="CY89" s="87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9"/>
      <c r="DN89" s="87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9"/>
      <c r="EC89" s="87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9"/>
      <c r="ER89" s="87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9"/>
    </row>
    <row r="90" spans="2:162" ht="27" customHeight="1">
      <c r="B90" s="69" t="s">
        <v>73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70">
        <v>1</v>
      </c>
      <c r="BD90" s="70"/>
      <c r="BE90" s="70"/>
      <c r="BF90" s="70"/>
      <c r="BG90" s="70"/>
      <c r="BH90" s="70"/>
      <c r="BI90" s="70"/>
      <c r="BJ90" s="70">
        <v>30</v>
      </c>
      <c r="BK90" s="70"/>
      <c r="BL90" s="70"/>
      <c r="BM90" s="70"/>
      <c r="BN90" s="70"/>
      <c r="BO90" s="70"/>
      <c r="BP90" s="70"/>
      <c r="BQ90" s="70" t="s">
        <v>38</v>
      </c>
      <c r="BR90" s="70"/>
      <c r="BS90" s="70"/>
      <c r="BT90" s="70"/>
      <c r="BU90" s="70"/>
      <c r="BV90" s="70"/>
      <c r="BW90" s="70"/>
      <c r="BX90" s="70" t="s">
        <v>33</v>
      </c>
      <c r="BY90" s="70"/>
      <c r="BZ90" s="70"/>
      <c r="CA90" s="70"/>
      <c r="CB90" s="70"/>
      <c r="CC90" s="70"/>
      <c r="CD90" s="70"/>
      <c r="CE90" s="70">
        <v>47</v>
      </c>
      <c r="CF90" s="70"/>
      <c r="CG90" s="70"/>
      <c r="CH90" s="70"/>
      <c r="CI90" s="70"/>
      <c r="CJ90" s="70"/>
      <c r="CK90" s="70"/>
      <c r="CL90" s="68">
        <f>SUM(CY90:FF90)</f>
        <v>0</v>
      </c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74">
        <v>0</v>
      </c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>
        <v>0</v>
      </c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>
        <v>0</v>
      </c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>
        <v>0</v>
      </c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</row>
    <row r="91" spans="2:162" ht="27" customHeight="1">
      <c r="B91" s="69" t="s">
        <v>101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70">
        <v>2</v>
      </c>
      <c r="BD91" s="70"/>
      <c r="BE91" s="70"/>
      <c r="BF91" s="70"/>
      <c r="BG91" s="70"/>
      <c r="BH91" s="70"/>
      <c r="BI91" s="70"/>
      <c r="BJ91" s="70">
        <v>0</v>
      </c>
      <c r="BK91" s="70"/>
      <c r="BL91" s="70"/>
      <c r="BM91" s="70"/>
      <c r="BN91" s="70"/>
      <c r="BO91" s="70"/>
      <c r="BP91" s="70"/>
      <c r="BQ91" s="70" t="s">
        <v>31</v>
      </c>
      <c r="BR91" s="70"/>
      <c r="BS91" s="70"/>
      <c r="BT91" s="70"/>
      <c r="BU91" s="70"/>
      <c r="BV91" s="70"/>
      <c r="BW91" s="70"/>
      <c r="BX91" s="70" t="s">
        <v>31</v>
      </c>
      <c r="BY91" s="70"/>
      <c r="BZ91" s="70"/>
      <c r="CA91" s="70"/>
      <c r="CB91" s="70"/>
      <c r="CC91" s="70"/>
      <c r="CD91" s="70"/>
      <c r="CE91" s="70">
        <v>48</v>
      </c>
      <c r="CF91" s="70"/>
      <c r="CG91" s="70"/>
      <c r="CH91" s="70"/>
      <c r="CI91" s="70"/>
      <c r="CJ91" s="70"/>
      <c r="CK91" s="70"/>
      <c r="CL91" s="68">
        <f>CL92+CL95+CL98+CL101</f>
        <v>0</v>
      </c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71">
        <f>CY92+CY95+CY98+CY101</f>
        <v>0</v>
      </c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3"/>
      <c r="DN91" s="71">
        <f>DN92+DN95+DN98+DN101</f>
        <v>0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3"/>
      <c r="EC91" s="71">
        <f>EC92+EC95+EC98+EC101</f>
        <v>0</v>
      </c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3"/>
      <c r="ER91" s="71">
        <f>ER92+ER95+ER98+ER101</f>
        <v>0</v>
      </c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3"/>
    </row>
    <row r="92" spans="2:162" ht="27" customHeight="1">
      <c r="B92" s="69" t="s">
        <v>102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70">
        <v>2</v>
      </c>
      <c r="BD92" s="70"/>
      <c r="BE92" s="70"/>
      <c r="BF92" s="70"/>
      <c r="BG92" s="70"/>
      <c r="BH92" s="70"/>
      <c r="BI92" s="70"/>
      <c r="BJ92" s="70">
        <v>40</v>
      </c>
      <c r="BK92" s="70"/>
      <c r="BL92" s="70"/>
      <c r="BM92" s="70"/>
      <c r="BN92" s="70"/>
      <c r="BO92" s="70"/>
      <c r="BP92" s="70"/>
      <c r="BQ92" s="70" t="s">
        <v>31</v>
      </c>
      <c r="BR92" s="70"/>
      <c r="BS92" s="70"/>
      <c r="BT92" s="70"/>
      <c r="BU92" s="70"/>
      <c r="BV92" s="70"/>
      <c r="BW92" s="70"/>
      <c r="BX92" s="70" t="s">
        <v>31</v>
      </c>
      <c r="BY92" s="70"/>
      <c r="BZ92" s="70"/>
      <c r="CA92" s="70"/>
      <c r="CB92" s="70"/>
      <c r="CC92" s="70"/>
      <c r="CD92" s="70"/>
      <c r="CE92" s="70">
        <v>49</v>
      </c>
      <c r="CF92" s="70"/>
      <c r="CG92" s="70"/>
      <c r="CH92" s="70"/>
      <c r="CI92" s="70"/>
      <c r="CJ92" s="70"/>
      <c r="CK92" s="70"/>
      <c r="CL92" s="68">
        <f>CL93+CL94</f>
        <v>0</v>
      </c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71">
        <f>CY93+CY94</f>
        <v>0</v>
      </c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3"/>
      <c r="DN92" s="71">
        <f>DN93+DN94</f>
        <v>0</v>
      </c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3"/>
      <c r="EC92" s="71">
        <f>EC93+EC94</f>
        <v>0</v>
      </c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3"/>
      <c r="ER92" s="71">
        <f>ER93+ER94</f>
        <v>0</v>
      </c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3"/>
    </row>
    <row r="93" spans="2:162" ht="13.5" customHeight="1">
      <c r="B93" s="69" t="s">
        <v>74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70">
        <v>2</v>
      </c>
      <c r="BD93" s="70"/>
      <c r="BE93" s="70"/>
      <c r="BF93" s="70"/>
      <c r="BG93" s="70"/>
      <c r="BH93" s="70"/>
      <c r="BI93" s="70"/>
      <c r="BJ93" s="70">
        <v>40</v>
      </c>
      <c r="BK93" s="70"/>
      <c r="BL93" s="70"/>
      <c r="BM93" s="70"/>
      <c r="BN93" s="70"/>
      <c r="BO93" s="70"/>
      <c r="BP93" s="70"/>
      <c r="BQ93" s="70" t="s">
        <v>32</v>
      </c>
      <c r="BR93" s="70"/>
      <c r="BS93" s="70"/>
      <c r="BT93" s="70"/>
      <c r="BU93" s="70"/>
      <c r="BV93" s="70"/>
      <c r="BW93" s="70"/>
      <c r="BX93" s="70" t="s">
        <v>31</v>
      </c>
      <c r="BY93" s="70"/>
      <c r="BZ93" s="70"/>
      <c r="CA93" s="70"/>
      <c r="CB93" s="70"/>
      <c r="CC93" s="70"/>
      <c r="CD93" s="70"/>
      <c r="CE93" s="70">
        <v>50</v>
      </c>
      <c r="CF93" s="70"/>
      <c r="CG93" s="70"/>
      <c r="CH93" s="70"/>
      <c r="CI93" s="70"/>
      <c r="CJ93" s="70"/>
      <c r="CK93" s="70"/>
      <c r="CL93" s="68">
        <f>SUM(CY93:FF93)</f>
        <v>0</v>
      </c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74">
        <v>0</v>
      </c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>
        <v>0</v>
      </c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>
        <v>0</v>
      </c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>
        <v>0</v>
      </c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</row>
    <row r="94" spans="2:162" ht="15" customHeight="1">
      <c r="B94" s="69" t="s">
        <v>103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70">
        <v>2</v>
      </c>
      <c r="BD94" s="70"/>
      <c r="BE94" s="70"/>
      <c r="BF94" s="70"/>
      <c r="BG94" s="70"/>
      <c r="BH94" s="70"/>
      <c r="BI94" s="70"/>
      <c r="BJ94" s="70">
        <v>40</v>
      </c>
      <c r="BK94" s="70"/>
      <c r="BL94" s="70"/>
      <c r="BM94" s="70"/>
      <c r="BN94" s="70"/>
      <c r="BO94" s="70"/>
      <c r="BP94" s="70"/>
      <c r="BQ94" s="70" t="s">
        <v>36</v>
      </c>
      <c r="BR94" s="70"/>
      <c r="BS94" s="70"/>
      <c r="BT94" s="70"/>
      <c r="BU94" s="70"/>
      <c r="BV94" s="70"/>
      <c r="BW94" s="70"/>
      <c r="BX94" s="70" t="s">
        <v>31</v>
      </c>
      <c r="BY94" s="70"/>
      <c r="BZ94" s="70"/>
      <c r="CA94" s="70"/>
      <c r="CB94" s="70"/>
      <c r="CC94" s="70"/>
      <c r="CD94" s="70"/>
      <c r="CE94" s="70">
        <v>51</v>
      </c>
      <c r="CF94" s="70"/>
      <c r="CG94" s="70"/>
      <c r="CH94" s="70"/>
      <c r="CI94" s="70"/>
      <c r="CJ94" s="70"/>
      <c r="CK94" s="70"/>
      <c r="CL94" s="68">
        <f>SUM(CY94:FF94)</f>
        <v>0</v>
      </c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74">
        <v>0</v>
      </c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>
        <v>0</v>
      </c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>
        <v>0</v>
      </c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>
        <v>0</v>
      </c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</row>
    <row r="95" spans="2:162" ht="27" customHeight="1">
      <c r="B95" s="69" t="s">
        <v>104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70">
        <v>2</v>
      </c>
      <c r="BD95" s="70"/>
      <c r="BE95" s="70"/>
      <c r="BF95" s="70"/>
      <c r="BG95" s="70"/>
      <c r="BH95" s="70"/>
      <c r="BI95" s="70"/>
      <c r="BJ95" s="70">
        <v>50</v>
      </c>
      <c r="BK95" s="70"/>
      <c r="BL95" s="70"/>
      <c r="BM95" s="70"/>
      <c r="BN95" s="70"/>
      <c r="BO95" s="70"/>
      <c r="BP95" s="70"/>
      <c r="BQ95" s="70" t="s">
        <v>31</v>
      </c>
      <c r="BR95" s="70"/>
      <c r="BS95" s="70"/>
      <c r="BT95" s="70"/>
      <c r="BU95" s="70"/>
      <c r="BV95" s="70"/>
      <c r="BW95" s="70"/>
      <c r="BX95" s="70" t="s">
        <v>31</v>
      </c>
      <c r="BY95" s="70"/>
      <c r="BZ95" s="70"/>
      <c r="CA95" s="70"/>
      <c r="CB95" s="70"/>
      <c r="CC95" s="70"/>
      <c r="CD95" s="70"/>
      <c r="CE95" s="70">
        <v>52</v>
      </c>
      <c r="CF95" s="70"/>
      <c r="CG95" s="70"/>
      <c r="CH95" s="70"/>
      <c r="CI95" s="70"/>
      <c r="CJ95" s="70"/>
      <c r="CK95" s="70"/>
      <c r="CL95" s="68">
        <f>CL96+CL97</f>
        <v>0</v>
      </c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71">
        <f>CY96+CY97</f>
        <v>0</v>
      </c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3"/>
      <c r="DN95" s="71">
        <f>DN96+DN97</f>
        <v>0</v>
      </c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3"/>
      <c r="EC95" s="71">
        <f>EC96+EC97</f>
        <v>0</v>
      </c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3"/>
      <c r="ER95" s="71">
        <f>ER96+ER97</f>
        <v>0</v>
      </c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3"/>
    </row>
    <row r="96" spans="2:162" ht="27" customHeight="1">
      <c r="B96" s="69" t="s">
        <v>75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70">
        <v>2</v>
      </c>
      <c r="BD96" s="70"/>
      <c r="BE96" s="70"/>
      <c r="BF96" s="70"/>
      <c r="BG96" s="70"/>
      <c r="BH96" s="70"/>
      <c r="BI96" s="70"/>
      <c r="BJ96" s="70">
        <v>50</v>
      </c>
      <c r="BK96" s="70"/>
      <c r="BL96" s="70"/>
      <c r="BM96" s="70"/>
      <c r="BN96" s="70"/>
      <c r="BO96" s="70"/>
      <c r="BP96" s="70"/>
      <c r="BQ96" s="70" t="s">
        <v>32</v>
      </c>
      <c r="BR96" s="70"/>
      <c r="BS96" s="70"/>
      <c r="BT96" s="70"/>
      <c r="BU96" s="70"/>
      <c r="BV96" s="70"/>
      <c r="BW96" s="70"/>
      <c r="BX96" s="70" t="s">
        <v>31</v>
      </c>
      <c r="BY96" s="70"/>
      <c r="BZ96" s="70"/>
      <c r="CA96" s="70"/>
      <c r="CB96" s="70"/>
      <c r="CC96" s="70"/>
      <c r="CD96" s="70"/>
      <c r="CE96" s="70">
        <v>53</v>
      </c>
      <c r="CF96" s="70"/>
      <c r="CG96" s="70"/>
      <c r="CH96" s="70"/>
      <c r="CI96" s="70"/>
      <c r="CJ96" s="70"/>
      <c r="CK96" s="70"/>
      <c r="CL96" s="68">
        <f>SUM(CY96:FF96)</f>
        <v>0</v>
      </c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74">
        <v>0</v>
      </c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>
        <v>0</v>
      </c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>
        <v>0</v>
      </c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>
        <v>0</v>
      </c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</row>
    <row r="97" spans="2:162" ht="15" customHeight="1">
      <c r="B97" s="69" t="s">
        <v>105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70">
        <v>2</v>
      </c>
      <c r="BD97" s="70"/>
      <c r="BE97" s="70"/>
      <c r="BF97" s="70"/>
      <c r="BG97" s="70"/>
      <c r="BH97" s="70"/>
      <c r="BI97" s="70"/>
      <c r="BJ97" s="70">
        <v>50</v>
      </c>
      <c r="BK97" s="70"/>
      <c r="BL97" s="70"/>
      <c r="BM97" s="70"/>
      <c r="BN97" s="70"/>
      <c r="BO97" s="70"/>
      <c r="BP97" s="70"/>
      <c r="BQ97" s="70" t="s">
        <v>33</v>
      </c>
      <c r="BR97" s="70"/>
      <c r="BS97" s="70"/>
      <c r="BT97" s="70"/>
      <c r="BU97" s="70"/>
      <c r="BV97" s="70"/>
      <c r="BW97" s="70"/>
      <c r="BX97" s="70" t="s">
        <v>31</v>
      </c>
      <c r="BY97" s="70"/>
      <c r="BZ97" s="70"/>
      <c r="CA97" s="70"/>
      <c r="CB97" s="70"/>
      <c r="CC97" s="70"/>
      <c r="CD97" s="70"/>
      <c r="CE97" s="70">
        <v>54</v>
      </c>
      <c r="CF97" s="70"/>
      <c r="CG97" s="70"/>
      <c r="CH97" s="70"/>
      <c r="CI97" s="70"/>
      <c r="CJ97" s="70"/>
      <c r="CK97" s="70"/>
      <c r="CL97" s="68">
        <f>SUM(CY97:FF97)</f>
        <v>0</v>
      </c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74">
        <v>0</v>
      </c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>
        <v>0</v>
      </c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>
        <v>0</v>
      </c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>
        <v>0</v>
      </c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</row>
    <row r="98" spans="2:162" ht="27" customHeight="1">
      <c r="B98" s="69" t="s">
        <v>106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70">
        <v>2</v>
      </c>
      <c r="BD98" s="70"/>
      <c r="BE98" s="70"/>
      <c r="BF98" s="70"/>
      <c r="BG98" s="70"/>
      <c r="BH98" s="70"/>
      <c r="BI98" s="70"/>
      <c r="BJ98" s="70">
        <v>60</v>
      </c>
      <c r="BK98" s="70"/>
      <c r="BL98" s="70"/>
      <c r="BM98" s="70"/>
      <c r="BN98" s="70"/>
      <c r="BO98" s="70"/>
      <c r="BP98" s="70"/>
      <c r="BQ98" s="70" t="s">
        <v>31</v>
      </c>
      <c r="BR98" s="70"/>
      <c r="BS98" s="70"/>
      <c r="BT98" s="70"/>
      <c r="BU98" s="70"/>
      <c r="BV98" s="70"/>
      <c r="BW98" s="70"/>
      <c r="BX98" s="70" t="s">
        <v>31</v>
      </c>
      <c r="BY98" s="70"/>
      <c r="BZ98" s="70"/>
      <c r="CA98" s="70"/>
      <c r="CB98" s="70"/>
      <c r="CC98" s="70"/>
      <c r="CD98" s="70"/>
      <c r="CE98" s="70">
        <v>55</v>
      </c>
      <c r="CF98" s="70"/>
      <c r="CG98" s="70"/>
      <c r="CH98" s="70"/>
      <c r="CI98" s="70"/>
      <c r="CJ98" s="70"/>
      <c r="CK98" s="70"/>
      <c r="CL98" s="68">
        <f>CL99+CL100</f>
        <v>0</v>
      </c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71">
        <f>CY99+CY100</f>
        <v>0</v>
      </c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3"/>
      <c r="DN98" s="71">
        <f>DN99+DN100</f>
        <v>0</v>
      </c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3"/>
      <c r="EC98" s="71">
        <f>EC99+EC100</f>
        <v>0</v>
      </c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3"/>
      <c r="ER98" s="71">
        <f>ER99+ER100</f>
        <v>0</v>
      </c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3"/>
    </row>
    <row r="99" spans="2:162" ht="15" customHeight="1">
      <c r="B99" s="69" t="s">
        <v>76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70">
        <v>2</v>
      </c>
      <c r="BD99" s="70"/>
      <c r="BE99" s="70"/>
      <c r="BF99" s="70"/>
      <c r="BG99" s="70"/>
      <c r="BH99" s="70"/>
      <c r="BI99" s="70"/>
      <c r="BJ99" s="70">
        <v>60</v>
      </c>
      <c r="BK99" s="70"/>
      <c r="BL99" s="70"/>
      <c r="BM99" s="70"/>
      <c r="BN99" s="70"/>
      <c r="BO99" s="70"/>
      <c r="BP99" s="70"/>
      <c r="BQ99" s="70" t="s">
        <v>32</v>
      </c>
      <c r="BR99" s="70"/>
      <c r="BS99" s="70"/>
      <c r="BT99" s="70"/>
      <c r="BU99" s="70"/>
      <c r="BV99" s="70"/>
      <c r="BW99" s="70"/>
      <c r="BX99" s="70" t="s">
        <v>31</v>
      </c>
      <c r="BY99" s="70"/>
      <c r="BZ99" s="70"/>
      <c r="CA99" s="70"/>
      <c r="CB99" s="70"/>
      <c r="CC99" s="70"/>
      <c r="CD99" s="70"/>
      <c r="CE99" s="70">
        <v>56</v>
      </c>
      <c r="CF99" s="70"/>
      <c r="CG99" s="70"/>
      <c r="CH99" s="70"/>
      <c r="CI99" s="70"/>
      <c r="CJ99" s="70"/>
      <c r="CK99" s="70"/>
      <c r="CL99" s="68">
        <f>SUM(CY99:FF99)</f>
        <v>0</v>
      </c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74">
        <v>0</v>
      </c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>
        <v>0</v>
      </c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>
        <v>0</v>
      </c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>
        <v>0</v>
      </c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</row>
    <row r="100" spans="2:162" ht="15" customHeight="1">
      <c r="B100" s="69" t="s">
        <v>77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70">
        <v>2</v>
      </c>
      <c r="BD100" s="70"/>
      <c r="BE100" s="70"/>
      <c r="BF100" s="70"/>
      <c r="BG100" s="70"/>
      <c r="BH100" s="70"/>
      <c r="BI100" s="70"/>
      <c r="BJ100" s="70">
        <v>60</v>
      </c>
      <c r="BK100" s="70"/>
      <c r="BL100" s="70"/>
      <c r="BM100" s="70"/>
      <c r="BN100" s="70"/>
      <c r="BO100" s="70"/>
      <c r="BP100" s="70"/>
      <c r="BQ100" s="70" t="s">
        <v>33</v>
      </c>
      <c r="BR100" s="70"/>
      <c r="BS100" s="70"/>
      <c r="BT100" s="70"/>
      <c r="BU100" s="70"/>
      <c r="BV100" s="70"/>
      <c r="BW100" s="70"/>
      <c r="BX100" s="70" t="s">
        <v>31</v>
      </c>
      <c r="BY100" s="70"/>
      <c r="BZ100" s="70"/>
      <c r="CA100" s="70"/>
      <c r="CB100" s="70"/>
      <c r="CC100" s="70"/>
      <c r="CD100" s="70"/>
      <c r="CE100" s="70">
        <v>57</v>
      </c>
      <c r="CF100" s="70"/>
      <c r="CG100" s="70"/>
      <c r="CH100" s="70"/>
      <c r="CI100" s="70"/>
      <c r="CJ100" s="70"/>
      <c r="CK100" s="70"/>
      <c r="CL100" s="68">
        <f>SUM(CY100:FF100)</f>
        <v>0</v>
      </c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74">
        <v>0</v>
      </c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>
        <v>0</v>
      </c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>
        <v>0</v>
      </c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>
        <v>0</v>
      </c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</row>
    <row r="101" spans="2:162" ht="27" customHeight="1">
      <c r="B101" s="69" t="s">
        <v>107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70">
        <v>2</v>
      </c>
      <c r="BD101" s="70"/>
      <c r="BE101" s="70"/>
      <c r="BF101" s="70"/>
      <c r="BG101" s="70"/>
      <c r="BH101" s="70"/>
      <c r="BI101" s="70"/>
      <c r="BJ101" s="70">
        <v>70</v>
      </c>
      <c r="BK101" s="70"/>
      <c r="BL101" s="70"/>
      <c r="BM101" s="70"/>
      <c r="BN101" s="70"/>
      <c r="BO101" s="70"/>
      <c r="BP101" s="70"/>
      <c r="BQ101" s="70" t="s">
        <v>31</v>
      </c>
      <c r="BR101" s="70"/>
      <c r="BS101" s="70"/>
      <c r="BT101" s="70"/>
      <c r="BU101" s="70"/>
      <c r="BV101" s="70"/>
      <c r="BW101" s="70"/>
      <c r="BX101" s="70" t="s">
        <v>31</v>
      </c>
      <c r="BY101" s="70"/>
      <c r="BZ101" s="70"/>
      <c r="CA101" s="70"/>
      <c r="CB101" s="70"/>
      <c r="CC101" s="70"/>
      <c r="CD101" s="70"/>
      <c r="CE101" s="70">
        <v>58</v>
      </c>
      <c r="CF101" s="70"/>
      <c r="CG101" s="70"/>
      <c r="CH101" s="70"/>
      <c r="CI101" s="70"/>
      <c r="CJ101" s="70"/>
      <c r="CK101" s="70"/>
      <c r="CL101" s="68">
        <f>CL102+CL107+CL111</f>
        <v>0</v>
      </c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71">
        <f>CY102+CY107+CY111</f>
        <v>0</v>
      </c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3"/>
      <c r="DN101" s="71">
        <f>DN102+DN107+DN111</f>
        <v>0</v>
      </c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3"/>
      <c r="EC101" s="71">
        <f>EC102+EC107+EC111</f>
        <v>0</v>
      </c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3"/>
      <c r="ER101" s="71">
        <f>ER102+ER107+ER111</f>
        <v>0</v>
      </c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3"/>
    </row>
    <row r="102" spans="2:162" ht="27" customHeight="1">
      <c r="B102" s="69" t="s">
        <v>108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70">
        <v>2</v>
      </c>
      <c r="BD102" s="70"/>
      <c r="BE102" s="70"/>
      <c r="BF102" s="70"/>
      <c r="BG102" s="70"/>
      <c r="BH102" s="70"/>
      <c r="BI102" s="70"/>
      <c r="BJ102" s="70">
        <v>70</v>
      </c>
      <c r="BK102" s="70"/>
      <c r="BL102" s="70"/>
      <c r="BM102" s="70"/>
      <c r="BN102" s="70"/>
      <c r="BO102" s="70"/>
      <c r="BP102" s="70"/>
      <c r="BQ102" s="70" t="s">
        <v>32</v>
      </c>
      <c r="BR102" s="70"/>
      <c r="BS102" s="70"/>
      <c r="BT102" s="70"/>
      <c r="BU102" s="70"/>
      <c r="BV102" s="70"/>
      <c r="BW102" s="70"/>
      <c r="BX102" s="70" t="s">
        <v>31</v>
      </c>
      <c r="BY102" s="70"/>
      <c r="BZ102" s="70"/>
      <c r="CA102" s="70"/>
      <c r="CB102" s="70"/>
      <c r="CC102" s="70"/>
      <c r="CD102" s="70"/>
      <c r="CE102" s="70">
        <v>59</v>
      </c>
      <c r="CF102" s="70"/>
      <c r="CG102" s="70"/>
      <c r="CH102" s="70"/>
      <c r="CI102" s="70"/>
      <c r="CJ102" s="70"/>
      <c r="CK102" s="70"/>
      <c r="CL102" s="68">
        <f>SUM(CL103:CX106)</f>
        <v>0</v>
      </c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71">
        <f>SUM(CY103:DM106)</f>
        <v>0</v>
      </c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3"/>
      <c r="DN102" s="71">
        <f>SUM(DN103:EB106)</f>
        <v>0</v>
      </c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3"/>
      <c r="EC102" s="71">
        <f>SUM(EC103:EQ106)</f>
        <v>0</v>
      </c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3"/>
      <c r="ER102" s="71">
        <f>SUM(ER103:FF106)</f>
        <v>0</v>
      </c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3"/>
    </row>
    <row r="103" spans="2:162" ht="15" customHeight="1">
      <c r="B103" s="75" t="s">
        <v>34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8">
        <f>SUM(CY103:FF104)</f>
        <v>0</v>
      </c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80"/>
      <c r="CY103" s="84">
        <v>0</v>
      </c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>
        <v>0</v>
      </c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6"/>
      <c r="EC103" s="84">
        <v>0</v>
      </c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6"/>
      <c r="ER103" s="84">
        <v>0</v>
      </c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6"/>
    </row>
    <row r="104" spans="2:162" ht="15" customHeight="1">
      <c r="B104" s="90" t="s">
        <v>109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77">
        <v>2</v>
      </c>
      <c r="BD104" s="77"/>
      <c r="BE104" s="77"/>
      <c r="BF104" s="77"/>
      <c r="BG104" s="77"/>
      <c r="BH104" s="77"/>
      <c r="BI104" s="77"/>
      <c r="BJ104" s="77">
        <v>70</v>
      </c>
      <c r="BK104" s="77"/>
      <c r="BL104" s="77"/>
      <c r="BM104" s="77"/>
      <c r="BN104" s="77"/>
      <c r="BO104" s="77"/>
      <c r="BP104" s="77"/>
      <c r="BQ104" s="77" t="s">
        <v>32</v>
      </c>
      <c r="BR104" s="77"/>
      <c r="BS104" s="77"/>
      <c r="BT104" s="77"/>
      <c r="BU104" s="77"/>
      <c r="BV104" s="77"/>
      <c r="BW104" s="77"/>
      <c r="BX104" s="77" t="s">
        <v>33</v>
      </c>
      <c r="BY104" s="77"/>
      <c r="BZ104" s="77"/>
      <c r="CA104" s="77"/>
      <c r="CB104" s="77"/>
      <c r="CC104" s="77"/>
      <c r="CD104" s="77"/>
      <c r="CE104" s="77">
        <v>60</v>
      </c>
      <c r="CF104" s="77"/>
      <c r="CG104" s="77"/>
      <c r="CH104" s="77"/>
      <c r="CI104" s="77"/>
      <c r="CJ104" s="77"/>
      <c r="CK104" s="77"/>
      <c r="CL104" s="81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3"/>
      <c r="CY104" s="87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9"/>
      <c r="DN104" s="87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9"/>
      <c r="EC104" s="87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9"/>
      <c r="ER104" s="87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9"/>
    </row>
    <row r="105" spans="2:162" ht="13.5" customHeight="1">
      <c r="B105" s="69" t="s">
        <v>78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70">
        <v>2</v>
      </c>
      <c r="BD105" s="70"/>
      <c r="BE105" s="70"/>
      <c r="BF105" s="70"/>
      <c r="BG105" s="70"/>
      <c r="BH105" s="70"/>
      <c r="BI105" s="70"/>
      <c r="BJ105" s="70">
        <v>70</v>
      </c>
      <c r="BK105" s="70"/>
      <c r="BL105" s="70"/>
      <c r="BM105" s="70"/>
      <c r="BN105" s="70"/>
      <c r="BO105" s="70"/>
      <c r="BP105" s="70"/>
      <c r="BQ105" s="70" t="s">
        <v>32</v>
      </c>
      <c r="BR105" s="70"/>
      <c r="BS105" s="70"/>
      <c r="BT105" s="70"/>
      <c r="BU105" s="70"/>
      <c r="BV105" s="70"/>
      <c r="BW105" s="70"/>
      <c r="BX105" s="70" t="s">
        <v>36</v>
      </c>
      <c r="BY105" s="70"/>
      <c r="BZ105" s="70"/>
      <c r="CA105" s="70"/>
      <c r="CB105" s="70"/>
      <c r="CC105" s="70"/>
      <c r="CD105" s="70"/>
      <c r="CE105" s="70">
        <v>61</v>
      </c>
      <c r="CF105" s="70"/>
      <c r="CG105" s="70"/>
      <c r="CH105" s="70"/>
      <c r="CI105" s="70"/>
      <c r="CJ105" s="70"/>
      <c r="CK105" s="70"/>
      <c r="CL105" s="68">
        <f>SUM(CY105:FF105)</f>
        <v>0</v>
      </c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74">
        <v>0</v>
      </c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>
        <v>0</v>
      </c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>
        <v>0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>
        <v>0</v>
      </c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</row>
    <row r="106" spans="2:162" ht="15" customHeight="1">
      <c r="B106" s="69" t="s">
        <v>110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70">
        <v>2</v>
      </c>
      <c r="BD106" s="70"/>
      <c r="BE106" s="70"/>
      <c r="BF106" s="70"/>
      <c r="BG106" s="70"/>
      <c r="BH106" s="70"/>
      <c r="BI106" s="70"/>
      <c r="BJ106" s="70">
        <v>70</v>
      </c>
      <c r="BK106" s="70"/>
      <c r="BL106" s="70"/>
      <c r="BM106" s="70"/>
      <c r="BN106" s="70"/>
      <c r="BO106" s="70"/>
      <c r="BP106" s="70"/>
      <c r="BQ106" s="70" t="s">
        <v>32</v>
      </c>
      <c r="BR106" s="70"/>
      <c r="BS106" s="70"/>
      <c r="BT106" s="70"/>
      <c r="BU106" s="70"/>
      <c r="BV106" s="70"/>
      <c r="BW106" s="70"/>
      <c r="BX106" s="70" t="s">
        <v>38</v>
      </c>
      <c r="BY106" s="70"/>
      <c r="BZ106" s="70"/>
      <c r="CA106" s="70"/>
      <c r="CB106" s="70"/>
      <c r="CC106" s="70"/>
      <c r="CD106" s="70"/>
      <c r="CE106" s="70">
        <v>62</v>
      </c>
      <c r="CF106" s="70"/>
      <c r="CG106" s="70"/>
      <c r="CH106" s="70"/>
      <c r="CI106" s="70"/>
      <c r="CJ106" s="70"/>
      <c r="CK106" s="70"/>
      <c r="CL106" s="68">
        <f>SUM(CY106:FF106)</f>
        <v>0</v>
      </c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74">
        <v>0</v>
      </c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>
        <v>0</v>
      </c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>
        <v>0</v>
      </c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>
        <v>0</v>
      </c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</row>
    <row r="107" spans="2:162" ht="27" customHeight="1">
      <c r="B107" s="91" t="s">
        <v>111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2">
        <v>2</v>
      </c>
      <c r="BD107" s="92"/>
      <c r="BE107" s="92"/>
      <c r="BF107" s="92"/>
      <c r="BG107" s="92"/>
      <c r="BH107" s="92"/>
      <c r="BI107" s="92"/>
      <c r="BJ107" s="92">
        <v>70</v>
      </c>
      <c r="BK107" s="92"/>
      <c r="BL107" s="92"/>
      <c r="BM107" s="92"/>
      <c r="BN107" s="92"/>
      <c r="BO107" s="92"/>
      <c r="BP107" s="92"/>
      <c r="BQ107" s="92" t="s">
        <v>33</v>
      </c>
      <c r="BR107" s="92"/>
      <c r="BS107" s="92"/>
      <c r="BT107" s="92"/>
      <c r="BU107" s="92"/>
      <c r="BV107" s="92"/>
      <c r="BW107" s="92"/>
      <c r="BX107" s="92" t="s">
        <v>31</v>
      </c>
      <c r="BY107" s="92"/>
      <c r="BZ107" s="92"/>
      <c r="CA107" s="92"/>
      <c r="CB107" s="92"/>
      <c r="CC107" s="92"/>
      <c r="CD107" s="92"/>
      <c r="CE107" s="92">
        <v>63</v>
      </c>
      <c r="CF107" s="92"/>
      <c r="CG107" s="92"/>
      <c r="CH107" s="92"/>
      <c r="CI107" s="92"/>
      <c r="CJ107" s="92"/>
      <c r="CK107" s="92"/>
      <c r="CL107" s="93">
        <f>CL108+CL110</f>
        <v>0</v>
      </c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71">
        <f>CY108+CY110</f>
        <v>0</v>
      </c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3"/>
      <c r="DN107" s="71">
        <f>DN108+DN110</f>
        <v>0</v>
      </c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3"/>
      <c r="EC107" s="71">
        <f>EC108+EC110</f>
        <v>0</v>
      </c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3"/>
      <c r="ER107" s="71">
        <f>ER108+ER110</f>
        <v>0</v>
      </c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3"/>
    </row>
    <row r="108" spans="2:162" ht="15" customHeight="1">
      <c r="B108" s="75" t="s">
        <v>34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8">
        <f>SUM(CY108:FF109)</f>
        <v>0</v>
      </c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80"/>
      <c r="CY108" s="84">
        <v>0</v>
      </c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6"/>
      <c r="DN108" s="84">
        <v>0</v>
      </c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6"/>
      <c r="EC108" s="84">
        <v>0</v>
      </c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6"/>
      <c r="ER108" s="84">
        <v>0</v>
      </c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6"/>
    </row>
    <row r="109" spans="2:162" ht="15" customHeight="1">
      <c r="B109" s="90" t="s">
        <v>79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77">
        <v>2</v>
      </c>
      <c r="BD109" s="77"/>
      <c r="BE109" s="77"/>
      <c r="BF109" s="77"/>
      <c r="BG109" s="77"/>
      <c r="BH109" s="77"/>
      <c r="BI109" s="77"/>
      <c r="BJ109" s="77">
        <v>70</v>
      </c>
      <c r="BK109" s="77"/>
      <c r="BL109" s="77"/>
      <c r="BM109" s="77"/>
      <c r="BN109" s="77"/>
      <c r="BO109" s="77"/>
      <c r="BP109" s="77"/>
      <c r="BQ109" s="77" t="s">
        <v>33</v>
      </c>
      <c r="BR109" s="77"/>
      <c r="BS109" s="77"/>
      <c r="BT109" s="77"/>
      <c r="BU109" s="77"/>
      <c r="BV109" s="77"/>
      <c r="BW109" s="77"/>
      <c r="BX109" s="77" t="s">
        <v>32</v>
      </c>
      <c r="BY109" s="77"/>
      <c r="BZ109" s="77"/>
      <c r="CA109" s="77"/>
      <c r="CB109" s="77"/>
      <c r="CC109" s="77"/>
      <c r="CD109" s="77"/>
      <c r="CE109" s="77">
        <v>64</v>
      </c>
      <c r="CF109" s="77"/>
      <c r="CG109" s="77"/>
      <c r="CH109" s="77"/>
      <c r="CI109" s="77"/>
      <c r="CJ109" s="77"/>
      <c r="CK109" s="77"/>
      <c r="CL109" s="81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3"/>
      <c r="CY109" s="87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9"/>
      <c r="DN109" s="87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9"/>
      <c r="EC109" s="87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9"/>
      <c r="ER109" s="87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9"/>
    </row>
    <row r="110" spans="2:162" ht="15" customHeight="1">
      <c r="B110" s="69" t="s">
        <v>71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70">
        <v>2</v>
      </c>
      <c r="BD110" s="70"/>
      <c r="BE110" s="70"/>
      <c r="BF110" s="70"/>
      <c r="BG110" s="70"/>
      <c r="BH110" s="70"/>
      <c r="BI110" s="70"/>
      <c r="BJ110" s="70">
        <v>70</v>
      </c>
      <c r="BK110" s="70"/>
      <c r="BL110" s="70"/>
      <c r="BM110" s="70"/>
      <c r="BN110" s="70"/>
      <c r="BO110" s="70"/>
      <c r="BP110" s="70"/>
      <c r="BQ110" s="70" t="s">
        <v>33</v>
      </c>
      <c r="BR110" s="70"/>
      <c r="BS110" s="70"/>
      <c r="BT110" s="70"/>
      <c r="BU110" s="70"/>
      <c r="BV110" s="70"/>
      <c r="BW110" s="70"/>
      <c r="BX110" s="70" t="s">
        <v>33</v>
      </c>
      <c r="BY110" s="70"/>
      <c r="BZ110" s="70"/>
      <c r="CA110" s="70"/>
      <c r="CB110" s="70"/>
      <c r="CC110" s="70"/>
      <c r="CD110" s="70"/>
      <c r="CE110" s="70">
        <v>65</v>
      </c>
      <c r="CF110" s="70"/>
      <c r="CG110" s="70"/>
      <c r="CH110" s="70"/>
      <c r="CI110" s="70"/>
      <c r="CJ110" s="70"/>
      <c r="CK110" s="70"/>
      <c r="CL110" s="68">
        <f>SUM(CY110:FF110)</f>
        <v>0</v>
      </c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74">
        <v>0</v>
      </c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>
        <v>0</v>
      </c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>
        <v>0</v>
      </c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>
        <v>0</v>
      </c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</row>
    <row r="111" spans="2:162" ht="15" customHeight="1">
      <c r="B111" s="69" t="s">
        <v>112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70">
        <v>2</v>
      </c>
      <c r="BD111" s="70"/>
      <c r="BE111" s="70"/>
      <c r="BF111" s="70"/>
      <c r="BG111" s="70"/>
      <c r="BH111" s="70"/>
      <c r="BI111" s="70"/>
      <c r="BJ111" s="70">
        <v>70</v>
      </c>
      <c r="BK111" s="70"/>
      <c r="BL111" s="70"/>
      <c r="BM111" s="70"/>
      <c r="BN111" s="70"/>
      <c r="BO111" s="70"/>
      <c r="BP111" s="70"/>
      <c r="BQ111" s="70" t="s">
        <v>36</v>
      </c>
      <c r="BR111" s="70"/>
      <c r="BS111" s="70"/>
      <c r="BT111" s="70"/>
      <c r="BU111" s="70"/>
      <c r="BV111" s="70"/>
      <c r="BW111" s="70"/>
      <c r="BX111" s="70" t="s">
        <v>31</v>
      </c>
      <c r="BY111" s="70"/>
      <c r="BZ111" s="70"/>
      <c r="CA111" s="70"/>
      <c r="CB111" s="70"/>
      <c r="CC111" s="70"/>
      <c r="CD111" s="70"/>
      <c r="CE111" s="70">
        <v>66</v>
      </c>
      <c r="CF111" s="70"/>
      <c r="CG111" s="70"/>
      <c r="CH111" s="70"/>
      <c r="CI111" s="70"/>
      <c r="CJ111" s="70"/>
      <c r="CK111" s="70"/>
      <c r="CL111" s="68">
        <f>SUM(CY111:FF111)</f>
        <v>0</v>
      </c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74">
        <v>0</v>
      </c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>
        <v>0</v>
      </c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>
        <v>0</v>
      </c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>
        <v>0</v>
      </c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</row>
    <row r="112" spans="2:162" ht="51" customHeight="1">
      <c r="B112" s="69" t="s">
        <v>113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70">
        <v>3</v>
      </c>
      <c r="BD112" s="70"/>
      <c r="BE112" s="70"/>
      <c r="BF112" s="70"/>
      <c r="BG112" s="70"/>
      <c r="BH112" s="70"/>
      <c r="BI112" s="70"/>
      <c r="BJ112" s="70" t="s">
        <v>31</v>
      </c>
      <c r="BK112" s="70"/>
      <c r="BL112" s="70"/>
      <c r="BM112" s="70"/>
      <c r="BN112" s="70"/>
      <c r="BO112" s="70"/>
      <c r="BP112" s="70"/>
      <c r="BQ112" s="70" t="s">
        <v>31</v>
      </c>
      <c r="BR112" s="70"/>
      <c r="BS112" s="70"/>
      <c r="BT112" s="70"/>
      <c r="BU112" s="70"/>
      <c r="BV112" s="70"/>
      <c r="BW112" s="70"/>
      <c r="BX112" s="70" t="s">
        <v>31</v>
      </c>
      <c r="BY112" s="70"/>
      <c r="BZ112" s="70"/>
      <c r="CA112" s="70"/>
      <c r="CB112" s="70"/>
      <c r="CC112" s="70"/>
      <c r="CD112" s="70"/>
      <c r="CE112" s="70">
        <v>67</v>
      </c>
      <c r="CF112" s="70"/>
      <c r="CG112" s="70"/>
      <c r="CH112" s="70"/>
      <c r="CI112" s="70"/>
      <c r="CJ112" s="70"/>
      <c r="CK112" s="70"/>
      <c r="CL112" s="68">
        <f>SUM(CY112:FF112)</f>
        <v>0</v>
      </c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74">
        <v>0</v>
      </c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>
        <v>0</v>
      </c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>
        <v>0</v>
      </c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>
        <v>0</v>
      </c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</row>
    <row r="113" spans="2:162" ht="27" customHeight="1">
      <c r="B113" s="69" t="s">
        <v>114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70">
        <v>3</v>
      </c>
      <c r="BD113" s="70"/>
      <c r="BE113" s="70"/>
      <c r="BF113" s="70"/>
      <c r="BG113" s="70"/>
      <c r="BH113" s="70"/>
      <c r="BI113" s="70"/>
      <c r="BJ113" s="70">
        <v>80</v>
      </c>
      <c r="BK113" s="70"/>
      <c r="BL113" s="70"/>
      <c r="BM113" s="70"/>
      <c r="BN113" s="70"/>
      <c r="BO113" s="70"/>
      <c r="BP113" s="70"/>
      <c r="BQ113" s="70" t="s">
        <v>31</v>
      </c>
      <c r="BR113" s="70"/>
      <c r="BS113" s="70"/>
      <c r="BT113" s="70"/>
      <c r="BU113" s="70"/>
      <c r="BV113" s="70"/>
      <c r="BW113" s="70"/>
      <c r="BX113" s="70" t="s">
        <v>31</v>
      </c>
      <c r="BY113" s="70"/>
      <c r="BZ113" s="70"/>
      <c r="CA113" s="70"/>
      <c r="CB113" s="70"/>
      <c r="CC113" s="70"/>
      <c r="CD113" s="70"/>
      <c r="CE113" s="70">
        <v>68</v>
      </c>
      <c r="CF113" s="70"/>
      <c r="CG113" s="70"/>
      <c r="CH113" s="70"/>
      <c r="CI113" s="70"/>
      <c r="CJ113" s="70"/>
      <c r="CK113" s="70"/>
      <c r="CL113" s="68">
        <f>SUM(CY113:FF113)</f>
        <v>0</v>
      </c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74">
        <v>0</v>
      </c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>
        <v>0</v>
      </c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>
        <v>0</v>
      </c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>
        <v>0</v>
      </c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</row>
    <row r="114" spans="2:162" ht="27" customHeight="1">
      <c r="B114" s="69" t="s">
        <v>115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70">
        <v>3</v>
      </c>
      <c r="BD114" s="70"/>
      <c r="BE114" s="70"/>
      <c r="BF114" s="70"/>
      <c r="BG114" s="70"/>
      <c r="BH114" s="70"/>
      <c r="BI114" s="70"/>
      <c r="BJ114" s="70">
        <v>80</v>
      </c>
      <c r="BK114" s="70"/>
      <c r="BL114" s="70"/>
      <c r="BM114" s="70"/>
      <c r="BN114" s="70"/>
      <c r="BO114" s="70"/>
      <c r="BP114" s="70"/>
      <c r="BQ114" s="70" t="s">
        <v>32</v>
      </c>
      <c r="BR114" s="70"/>
      <c r="BS114" s="70"/>
      <c r="BT114" s="70"/>
      <c r="BU114" s="70"/>
      <c r="BV114" s="70"/>
      <c r="BW114" s="70"/>
      <c r="BX114" s="70" t="s">
        <v>31</v>
      </c>
      <c r="BY114" s="70"/>
      <c r="BZ114" s="70"/>
      <c r="CA114" s="70"/>
      <c r="CB114" s="70"/>
      <c r="CC114" s="70"/>
      <c r="CD114" s="70"/>
      <c r="CE114" s="70">
        <v>69</v>
      </c>
      <c r="CF114" s="70"/>
      <c r="CG114" s="70"/>
      <c r="CH114" s="70"/>
      <c r="CI114" s="70"/>
      <c r="CJ114" s="70"/>
      <c r="CK114" s="70"/>
      <c r="CL114" s="68">
        <f>SUM(CL115:CX118)</f>
        <v>0</v>
      </c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71">
        <f>SUM(CY115:DM118)</f>
        <v>0</v>
      </c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3"/>
      <c r="DN114" s="71">
        <f>SUM(DN115:EB118)</f>
        <v>0</v>
      </c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3"/>
      <c r="EC114" s="71">
        <f>SUM(EC115:EQ118)</f>
        <v>0</v>
      </c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3"/>
      <c r="ER114" s="71">
        <f>SUM(ER115:FF118)</f>
        <v>0</v>
      </c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3"/>
    </row>
    <row r="115" spans="2:162" ht="15" customHeight="1">
      <c r="B115" s="75" t="s">
        <v>34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8">
        <f>SUM(CY115:FF116)</f>
        <v>0</v>
      </c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80"/>
      <c r="CY115" s="84">
        <v>0</v>
      </c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6"/>
      <c r="DN115" s="84">
        <v>0</v>
      </c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6"/>
      <c r="EC115" s="84">
        <v>0</v>
      </c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6"/>
      <c r="ER115" s="84">
        <v>0</v>
      </c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6"/>
    </row>
    <row r="116" spans="2:162" ht="27" customHeight="1">
      <c r="B116" s="90" t="s">
        <v>80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77">
        <v>3</v>
      </c>
      <c r="BD116" s="77"/>
      <c r="BE116" s="77"/>
      <c r="BF116" s="77"/>
      <c r="BG116" s="77"/>
      <c r="BH116" s="77"/>
      <c r="BI116" s="77"/>
      <c r="BJ116" s="77">
        <v>80</v>
      </c>
      <c r="BK116" s="77"/>
      <c r="BL116" s="77"/>
      <c r="BM116" s="77"/>
      <c r="BN116" s="77"/>
      <c r="BO116" s="77"/>
      <c r="BP116" s="77"/>
      <c r="BQ116" s="77" t="s">
        <v>32</v>
      </c>
      <c r="BR116" s="77"/>
      <c r="BS116" s="77"/>
      <c r="BT116" s="77"/>
      <c r="BU116" s="77"/>
      <c r="BV116" s="77"/>
      <c r="BW116" s="77"/>
      <c r="BX116" s="77" t="s">
        <v>33</v>
      </c>
      <c r="BY116" s="77"/>
      <c r="BZ116" s="77"/>
      <c r="CA116" s="77"/>
      <c r="CB116" s="77"/>
      <c r="CC116" s="77"/>
      <c r="CD116" s="77"/>
      <c r="CE116" s="77">
        <v>70</v>
      </c>
      <c r="CF116" s="77"/>
      <c r="CG116" s="77"/>
      <c r="CH116" s="77"/>
      <c r="CI116" s="77"/>
      <c r="CJ116" s="77"/>
      <c r="CK116" s="77"/>
      <c r="CL116" s="81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3"/>
      <c r="CY116" s="87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9"/>
      <c r="DN116" s="87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9"/>
      <c r="EC116" s="87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9"/>
      <c r="ER116" s="87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9"/>
    </row>
    <row r="117" spans="2:162" ht="27" customHeight="1">
      <c r="B117" s="69" t="s">
        <v>81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70">
        <v>3</v>
      </c>
      <c r="BD117" s="70"/>
      <c r="BE117" s="70"/>
      <c r="BF117" s="70"/>
      <c r="BG117" s="70"/>
      <c r="BH117" s="70"/>
      <c r="BI117" s="70"/>
      <c r="BJ117" s="70">
        <v>80</v>
      </c>
      <c r="BK117" s="70"/>
      <c r="BL117" s="70"/>
      <c r="BM117" s="70"/>
      <c r="BN117" s="70"/>
      <c r="BO117" s="70"/>
      <c r="BP117" s="70"/>
      <c r="BQ117" s="70" t="s">
        <v>32</v>
      </c>
      <c r="BR117" s="70"/>
      <c r="BS117" s="70"/>
      <c r="BT117" s="70"/>
      <c r="BU117" s="70"/>
      <c r="BV117" s="70"/>
      <c r="BW117" s="70"/>
      <c r="BX117" s="70" t="s">
        <v>36</v>
      </c>
      <c r="BY117" s="70"/>
      <c r="BZ117" s="70"/>
      <c r="CA117" s="70"/>
      <c r="CB117" s="70"/>
      <c r="CC117" s="70"/>
      <c r="CD117" s="70"/>
      <c r="CE117" s="70">
        <v>71</v>
      </c>
      <c r="CF117" s="70"/>
      <c r="CG117" s="70"/>
      <c r="CH117" s="70"/>
      <c r="CI117" s="70"/>
      <c r="CJ117" s="70"/>
      <c r="CK117" s="70"/>
      <c r="CL117" s="68">
        <f>SUM(CY117:FF117)</f>
        <v>0</v>
      </c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74">
        <v>0</v>
      </c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>
        <v>0</v>
      </c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>
        <v>0</v>
      </c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>
        <v>0</v>
      </c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</row>
    <row r="118" spans="2:162" ht="27" customHeight="1">
      <c r="B118" s="69" t="s">
        <v>82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70">
        <v>3</v>
      </c>
      <c r="BD118" s="70"/>
      <c r="BE118" s="70"/>
      <c r="BF118" s="70"/>
      <c r="BG118" s="70"/>
      <c r="BH118" s="70"/>
      <c r="BI118" s="70"/>
      <c r="BJ118" s="70">
        <v>80</v>
      </c>
      <c r="BK118" s="70"/>
      <c r="BL118" s="70"/>
      <c r="BM118" s="70"/>
      <c r="BN118" s="70"/>
      <c r="BO118" s="70"/>
      <c r="BP118" s="70"/>
      <c r="BQ118" s="70" t="s">
        <v>32</v>
      </c>
      <c r="BR118" s="70"/>
      <c r="BS118" s="70"/>
      <c r="BT118" s="70"/>
      <c r="BU118" s="70"/>
      <c r="BV118" s="70"/>
      <c r="BW118" s="70"/>
      <c r="BX118" s="70" t="s">
        <v>38</v>
      </c>
      <c r="BY118" s="70"/>
      <c r="BZ118" s="70"/>
      <c r="CA118" s="70"/>
      <c r="CB118" s="70"/>
      <c r="CC118" s="70"/>
      <c r="CD118" s="70"/>
      <c r="CE118" s="70">
        <v>72</v>
      </c>
      <c r="CF118" s="70"/>
      <c r="CG118" s="70"/>
      <c r="CH118" s="70"/>
      <c r="CI118" s="70"/>
      <c r="CJ118" s="70"/>
      <c r="CK118" s="70"/>
      <c r="CL118" s="68">
        <f>SUM(CY118:FF118)</f>
        <v>0</v>
      </c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74">
        <v>0</v>
      </c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>
        <v>0</v>
      </c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>
        <v>0</v>
      </c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>
        <v>0</v>
      </c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</row>
    <row r="119" spans="2:162" ht="15" customHeight="1">
      <c r="B119" s="69" t="s">
        <v>83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70">
        <v>4</v>
      </c>
      <c r="BD119" s="70"/>
      <c r="BE119" s="70"/>
      <c r="BF119" s="70"/>
      <c r="BG119" s="70"/>
      <c r="BH119" s="70"/>
      <c r="BI119" s="70"/>
      <c r="BJ119" s="70">
        <v>90</v>
      </c>
      <c r="BK119" s="70"/>
      <c r="BL119" s="70"/>
      <c r="BM119" s="70"/>
      <c r="BN119" s="70"/>
      <c r="BO119" s="70"/>
      <c r="BP119" s="70"/>
      <c r="BQ119" s="70" t="s">
        <v>31</v>
      </c>
      <c r="BR119" s="70"/>
      <c r="BS119" s="70"/>
      <c r="BT119" s="70"/>
      <c r="BU119" s="70"/>
      <c r="BV119" s="70"/>
      <c r="BW119" s="70"/>
      <c r="BX119" s="70" t="s">
        <v>31</v>
      </c>
      <c r="BY119" s="70"/>
      <c r="BZ119" s="70"/>
      <c r="CA119" s="70"/>
      <c r="CB119" s="70"/>
      <c r="CC119" s="70"/>
      <c r="CD119" s="70"/>
      <c r="CE119" s="70">
        <v>73</v>
      </c>
      <c r="CF119" s="70"/>
      <c r="CG119" s="70"/>
      <c r="CH119" s="70"/>
      <c r="CI119" s="70"/>
      <c r="CJ119" s="70"/>
      <c r="CK119" s="70"/>
      <c r="CL119" s="68">
        <f>SUM(CY119:FF119)</f>
        <v>0</v>
      </c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74">
        <v>0</v>
      </c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>
        <v>0</v>
      </c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>
        <v>0</v>
      </c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>
        <v>0</v>
      </c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</row>
    <row r="120" spans="2:162" ht="15" customHeight="1">
      <c r="B120" s="69" t="s">
        <v>116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70">
        <v>4</v>
      </c>
      <c r="BD120" s="70"/>
      <c r="BE120" s="70"/>
      <c r="BF120" s="70"/>
      <c r="BG120" s="70"/>
      <c r="BH120" s="70"/>
      <c r="BI120" s="70"/>
      <c r="BJ120" s="70">
        <v>90</v>
      </c>
      <c r="BK120" s="70"/>
      <c r="BL120" s="70"/>
      <c r="BM120" s="70"/>
      <c r="BN120" s="70"/>
      <c r="BO120" s="70"/>
      <c r="BP120" s="70"/>
      <c r="BQ120" s="70" t="s">
        <v>32</v>
      </c>
      <c r="BR120" s="70"/>
      <c r="BS120" s="70"/>
      <c r="BT120" s="70"/>
      <c r="BU120" s="70"/>
      <c r="BV120" s="70"/>
      <c r="BW120" s="70"/>
      <c r="BX120" s="70" t="s">
        <v>31</v>
      </c>
      <c r="BY120" s="70"/>
      <c r="BZ120" s="70"/>
      <c r="CA120" s="70"/>
      <c r="CB120" s="70"/>
      <c r="CC120" s="70"/>
      <c r="CD120" s="70"/>
      <c r="CE120" s="70">
        <v>74</v>
      </c>
      <c r="CF120" s="70"/>
      <c r="CG120" s="70"/>
      <c r="CH120" s="70"/>
      <c r="CI120" s="70"/>
      <c r="CJ120" s="70"/>
      <c r="CK120" s="70"/>
      <c r="CL120" s="68">
        <f>SUM(CY120:FF120)</f>
        <v>0</v>
      </c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74">
        <v>0</v>
      </c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>
        <v>0</v>
      </c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>
        <v>0</v>
      </c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>
        <v>0</v>
      </c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</row>
    <row r="121" spans="2:162" ht="27" customHeight="1">
      <c r="B121" s="69" t="s">
        <v>117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70">
        <v>0</v>
      </c>
      <c r="BD121" s="70"/>
      <c r="BE121" s="70"/>
      <c r="BF121" s="70"/>
      <c r="BG121" s="70"/>
      <c r="BH121" s="70"/>
      <c r="BI121" s="70"/>
      <c r="BJ121" s="70">
        <v>0</v>
      </c>
      <c r="BK121" s="70"/>
      <c r="BL121" s="70"/>
      <c r="BM121" s="70"/>
      <c r="BN121" s="70"/>
      <c r="BO121" s="70"/>
      <c r="BP121" s="70"/>
      <c r="BQ121" s="70" t="s">
        <v>31</v>
      </c>
      <c r="BR121" s="70"/>
      <c r="BS121" s="70"/>
      <c r="BT121" s="70"/>
      <c r="BU121" s="70"/>
      <c r="BV121" s="70"/>
      <c r="BW121" s="70"/>
      <c r="BX121" s="70" t="s">
        <v>31</v>
      </c>
      <c r="BY121" s="70"/>
      <c r="BZ121" s="70"/>
      <c r="CA121" s="70"/>
      <c r="CB121" s="70"/>
      <c r="CC121" s="70"/>
      <c r="CD121" s="70"/>
      <c r="CE121" s="70">
        <v>75</v>
      </c>
      <c r="CF121" s="70"/>
      <c r="CG121" s="70"/>
      <c r="CH121" s="70"/>
      <c r="CI121" s="70"/>
      <c r="CJ121" s="70"/>
      <c r="CK121" s="70"/>
      <c r="CL121" s="68">
        <f>CL36+CL91+CL112+CL119</f>
        <v>203546</v>
      </c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71">
        <f>CY36+CY91+CY112+CY119</f>
        <v>54760</v>
      </c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3"/>
      <c r="DN121" s="71">
        <f>DN36+DN91+DN112+DN119</f>
        <v>48647</v>
      </c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3"/>
      <c r="EC121" s="71">
        <f>EC36+EC91+EC112+EC119</f>
        <v>50568</v>
      </c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3"/>
      <c r="ER121" s="71">
        <f>ER36+ER91+ER112+ER119</f>
        <v>49571</v>
      </c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3"/>
    </row>
    <row r="122" spans="2:162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2:162" ht="11.25" customHeight="1">
      <c r="B123" s="67" t="s">
        <v>84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5"/>
      <c r="U123" s="5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63" t="s">
        <v>189</v>
      </c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</row>
    <row r="124" spans="2:162" ht="11.2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66" t="s">
        <v>85</v>
      </c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53" t="s">
        <v>118</v>
      </c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</row>
    <row r="125" spans="2:162" ht="11.2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61" t="s">
        <v>3</v>
      </c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</row>
    <row r="126" spans="2:162" ht="11.2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</row>
    <row r="127" spans="2:162" ht="11.25" customHeight="1">
      <c r="B127" s="67" t="s">
        <v>86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5"/>
      <c r="U127" s="5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63" t="s">
        <v>191</v>
      </c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</row>
    <row r="128" spans="2:162" ht="11.2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66" t="s">
        <v>85</v>
      </c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53" t="s">
        <v>118</v>
      </c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</row>
    <row r="129" spans="2:162" ht="11.2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</row>
    <row r="130" spans="2:162" ht="11.25" customHeight="1">
      <c r="B130" s="63">
        <v>15</v>
      </c>
      <c r="C130" s="63"/>
      <c r="D130" s="63"/>
      <c r="E130" s="63"/>
      <c r="F130" s="2"/>
      <c r="G130" s="64" t="s">
        <v>188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2"/>
      <c r="AB130" s="45" t="s">
        <v>4</v>
      </c>
      <c r="AC130" s="45"/>
      <c r="AD130" s="45"/>
      <c r="AE130" s="65">
        <v>18</v>
      </c>
      <c r="AF130" s="65"/>
      <c r="AG130" s="65"/>
      <c r="AH130" s="65"/>
      <c r="AI130" s="2"/>
      <c r="AJ130" s="42" t="s">
        <v>5</v>
      </c>
      <c r="AK130" s="4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</row>
    <row r="131" spans="2:162" ht="5.2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</row>
  </sheetData>
  <sheetProtection formatCells="0" formatColumns="0" formatRows="0" insertColumns="0" insertRows="0" insertHyperlinks="0" deleteColumns="0" deleteRows="0" sort="0" autoFilter="0" pivotTables="0"/>
  <mergeCells count="978">
    <mergeCell ref="EM8:FF8"/>
    <mergeCell ref="CW9:FF9"/>
    <mergeCell ref="EC121:EQ121"/>
    <mergeCell ref="ER121:FF121"/>
    <mergeCell ref="B16:FF16"/>
    <mergeCell ref="BX121:CD121"/>
    <mergeCell ref="CE121:CK121"/>
    <mergeCell ref="CL121:CX121"/>
    <mergeCell ref="CY121:DM121"/>
    <mergeCell ref="B121:BB121"/>
    <mergeCell ref="DN121:EB121"/>
    <mergeCell ref="EC120:EQ120"/>
    <mergeCell ref="ER120:FF120"/>
    <mergeCell ref="BX120:CD120"/>
    <mergeCell ref="CE120:CK120"/>
    <mergeCell ref="CL120:CX120"/>
    <mergeCell ref="B120:BB120"/>
    <mergeCell ref="BC120:BI120"/>
    <mergeCell ref="BJ120:BP120"/>
    <mergeCell ref="BQ120:BW120"/>
    <mergeCell ref="CY120:DM120"/>
    <mergeCell ref="BC121:BI121"/>
    <mergeCell ref="BJ121:BP121"/>
    <mergeCell ref="BQ121:BW121"/>
    <mergeCell ref="CL119:CX119"/>
    <mergeCell ref="DN119:EB119"/>
    <mergeCell ref="EC119:EQ119"/>
    <mergeCell ref="ER119:FF119"/>
    <mergeCell ref="DN120:EB120"/>
    <mergeCell ref="CY119:DM119"/>
    <mergeCell ref="B119:BB119"/>
    <mergeCell ref="BC119:BI119"/>
    <mergeCell ref="BJ119:BP119"/>
    <mergeCell ref="BQ119:BW119"/>
    <mergeCell ref="BX119:CD119"/>
    <mergeCell ref="CE119:CK119"/>
    <mergeCell ref="B118:BB118"/>
    <mergeCell ref="BC118:BI118"/>
    <mergeCell ref="BJ118:BP118"/>
    <mergeCell ref="BQ118:BW118"/>
    <mergeCell ref="DN118:EB118"/>
    <mergeCell ref="EC118:EQ118"/>
    <mergeCell ref="EC117:EQ117"/>
    <mergeCell ref="ER117:FF117"/>
    <mergeCell ref="DN115:EB116"/>
    <mergeCell ref="EC115:EQ116"/>
    <mergeCell ref="ER115:FF116"/>
    <mergeCell ref="BX118:CD118"/>
    <mergeCell ref="CE118:CK118"/>
    <mergeCell ref="CL118:CX118"/>
    <mergeCell ref="CY118:DM118"/>
    <mergeCell ref="ER118:FF118"/>
    <mergeCell ref="BJ117:BP117"/>
    <mergeCell ref="BQ117:BW117"/>
    <mergeCell ref="BX117:CD117"/>
    <mergeCell ref="CE117:CK117"/>
    <mergeCell ref="CY117:DM117"/>
    <mergeCell ref="DN117:EB117"/>
    <mergeCell ref="CL117:CX117"/>
    <mergeCell ref="CY115:DM116"/>
    <mergeCell ref="B116:BB116"/>
    <mergeCell ref="BC116:BI116"/>
    <mergeCell ref="BJ116:BP116"/>
    <mergeCell ref="BQ116:BW116"/>
    <mergeCell ref="BX116:CD116"/>
    <mergeCell ref="CE116:CK116"/>
    <mergeCell ref="CE115:CK115"/>
    <mergeCell ref="CL115:CX116"/>
    <mergeCell ref="B117:BB117"/>
    <mergeCell ref="BC117:BI117"/>
    <mergeCell ref="DN114:EB114"/>
    <mergeCell ref="EC114:EQ114"/>
    <mergeCell ref="ER114:FF114"/>
    <mergeCell ref="B115:BB115"/>
    <mergeCell ref="BC115:BI115"/>
    <mergeCell ref="BJ115:BP115"/>
    <mergeCell ref="BQ115:BW115"/>
    <mergeCell ref="BX115:CD115"/>
    <mergeCell ref="BX114:CD114"/>
    <mergeCell ref="CE114:CK114"/>
    <mergeCell ref="CL114:CX114"/>
    <mergeCell ref="CY114:DM114"/>
    <mergeCell ref="B114:BB114"/>
    <mergeCell ref="BC114:BI114"/>
    <mergeCell ref="BJ114:BP114"/>
    <mergeCell ref="BQ114:BW114"/>
    <mergeCell ref="DN113:EB113"/>
    <mergeCell ref="EC113:EQ113"/>
    <mergeCell ref="ER113:FF113"/>
    <mergeCell ref="DN112:EB112"/>
    <mergeCell ref="EC112:EQ112"/>
    <mergeCell ref="ER112:FF112"/>
    <mergeCell ref="BC113:BI113"/>
    <mergeCell ref="BJ113:BP113"/>
    <mergeCell ref="BQ113:BW113"/>
    <mergeCell ref="BX113:CD113"/>
    <mergeCell ref="CE113:CK113"/>
    <mergeCell ref="CY113:DM113"/>
    <mergeCell ref="CL113:CX113"/>
    <mergeCell ref="BX112:CD112"/>
    <mergeCell ref="CE112:CK112"/>
    <mergeCell ref="CL112:CX112"/>
    <mergeCell ref="CY112:DM112"/>
    <mergeCell ref="B112:BB112"/>
    <mergeCell ref="BC112:BI112"/>
    <mergeCell ref="BJ112:BP112"/>
    <mergeCell ref="BQ112:BW112"/>
    <mergeCell ref="B113:BB113"/>
    <mergeCell ref="CY111:DM111"/>
    <mergeCell ref="DN111:EB111"/>
    <mergeCell ref="EC111:EQ111"/>
    <mergeCell ref="ER111:FF111"/>
    <mergeCell ref="DN110:EB110"/>
    <mergeCell ref="EC110:EQ110"/>
    <mergeCell ref="ER110:FF110"/>
    <mergeCell ref="CY110:DM110"/>
    <mergeCell ref="B110:BB110"/>
    <mergeCell ref="BC110:BI110"/>
    <mergeCell ref="BJ110:BP110"/>
    <mergeCell ref="BQ110:BW110"/>
    <mergeCell ref="B111:BB111"/>
    <mergeCell ref="BC111:BI111"/>
    <mergeCell ref="BJ111:BP111"/>
    <mergeCell ref="BQ111:BW111"/>
    <mergeCell ref="BX111:CD111"/>
    <mergeCell ref="BX109:CD109"/>
    <mergeCell ref="CE109:CK109"/>
    <mergeCell ref="CL108:CX109"/>
    <mergeCell ref="BX108:CD108"/>
    <mergeCell ref="CL111:CX111"/>
    <mergeCell ref="BX110:CD110"/>
    <mergeCell ref="CE110:CK110"/>
    <mergeCell ref="CL110:CX110"/>
    <mergeCell ref="CE111:CK111"/>
    <mergeCell ref="B108:BB108"/>
    <mergeCell ref="BC108:BI108"/>
    <mergeCell ref="BJ108:BP108"/>
    <mergeCell ref="BQ108:BW108"/>
    <mergeCell ref="EC108:EQ109"/>
    <mergeCell ref="ER108:FF109"/>
    <mergeCell ref="B109:BB109"/>
    <mergeCell ref="BC109:BI109"/>
    <mergeCell ref="BJ109:BP109"/>
    <mergeCell ref="BQ109:BW109"/>
    <mergeCell ref="DN106:EB106"/>
    <mergeCell ref="EC106:EQ106"/>
    <mergeCell ref="ER106:FF106"/>
    <mergeCell ref="CE108:CK108"/>
    <mergeCell ref="CY108:DM109"/>
    <mergeCell ref="DN108:EB109"/>
    <mergeCell ref="B107:BB107"/>
    <mergeCell ref="BC107:BI107"/>
    <mergeCell ref="BJ107:BP107"/>
    <mergeCell ref="BQ107:BW107"/>
    <mergeCell ref="BX107:CD107"/>
    <mergeCell ref="CE107:CK107"/>
    <mergeCell ref="BX106:CD106"/>
    <mergeCell ref="CE106:CK106"/>
    <mergeCell ref="CL106:CX106"/>
    <mergeCell ref="CY106:DM106"/>
    <mergeCell ref="B106:BB106"/>
    <mergeCell ref="BC106:BI106"/>
    <mergeCell ref="BJ106:BP106"/>
    <mergeCell ref="BQ106:BW106"/>
    <mergeCell ref="EC105:EQ105"/>
    <mergeCell ref="ER105:FF105"/>
    <mergeCell ref="DN103:EB104"/>
    <mergeCell ref="EC103:EQ104"/>
    <mergeCell ref="ER103:FF104"/>
    <mergeCell ref="CL107:CX107"/>
    <mergeCell ref="CY107:DM107"/>
    <mergeCell ref="DN107:EB107"/>
    <mergeCell ref="EC107:EQ107"/>
    <mergeCell ref="ER107:FF107"/>
    <mergeCell ref="BJ105:BP105"/>
    <mergeCell ref="BQ105:BW105"/>
    <mergeCell ref="BX105:CD105"/>
    <mergeCell ref="CE105:CK105"/>
    <mergeCell ref="CY105:DM105"/>
    <mergeCell ref="DN105:EB105"/>
    <mergeCell ref="CL105:CX105"/>
    <mergeCell ref="CY103:DM104"/>
    <mergeCell ref="B104:BB104"/>
    <mergeCell ref="BC104:BI104"/>
    <mergeCell ref="BJ104:BP104"/>
    <mergeCell ref="BQ104:BW104"/>
    <mergeCell ref="BX104:CD104"/>
    <mergeCell ref="CE104:CK104"/>
    <mergeCell ref="CE103:CK103"/>
    <mergeCell ref="CL103:CX104"/>
    <mergeCell ref="B105:BB105"/>
    <mergeCell ref="BC105:BI105"/>
    <mergeCell ref="DN102:EB102"/>
    <mergeCell ref="EC102:EQ102"/>
    <mergeCell ref="ER102:FF102"/>
    <mergeCell ref="B103:BB103"/>
    <mergeCell ref="BC103:BI103"/>
    <mergeCell ref="BJ103:BP103"/>
    <mergeCell ref="BQ103:BW103"/>
    <mergeCell ref="BX103:CD103"/>
    <mergeCell ref="BX102:CD102"/>
    <mergeCell ref="CE102:CK102"/>
    <mergeCell ref="CL102:CX102"/>
    <mergeCell ref="CY102:DM102"/>
    <mergeCell ref="B102:BB102"/>
    <mergeCell ref="BC102:BI102"/>
    <mergeCell ref="BJ102:BP102"/>
    <mergeCell ref="BQ102:BW102"/>
    <mergeCell ref="DN101:EB101"/>
    <mergeCell ref="EC101:EQ101"/>
    <mergeCell ref="ER101:FF101"/>
    <mergeCell ref="DN100:EB100"/>
    <mergeCell ref="EC100:EQ100"/>
    <mergeCell ref="ER100:FF100"/>
    <mergeCell ref="BC101:BI101"/>
    <mergeCell ref="BJ101:BP101"/>
    <mergeCell ref="BQ101:BW101"/>
    <mergeCell ref="BX101:CD101"/>
    <mergeCell ref="CE101:CK101"/>
    <mergeCell ref="CY101:DM101"/>
    <mergeCell ref="CL101:CX101"/>
    <mergeCell ref="BX100:CD100"/>
    <mergeCell ref="CE100:CK100"/>
    <mergeCell ref="CL100:CX100"/>
    <mergeCell ref="CY100:DM100"/>
    <mergeCell ref="B100:BB100"/>
    <mergeCell ref="BC100:BI100"/>
    <mergeCell ref="BJ100:BP100"/>
    <mergeCell ref="BQ100:BW100"/>
    <mergeCell ref="B101:BB101"/>
    <mergeCell ref="DN99:EB99"/>
    <mergeCell ref="EC99:EQ99"/>
    <mergeCell ref="ER99:FF99"/>
    <mergeCell ref="DN98:EB98"/>
    <mergeCell ref="EC98:EQ98"/>
    <mergeCell ref="ER98:FF98"/>
    <mergeCell ref="BC99:BI99"/>
    <mergeCell ref="BJ99:BP99"/>
    <mergeCell ref="BQ99:BW99"/>
    <mergeCell ref="CE99:CK99"/>
    <mergeCell ref="CY99:DM99"/>
    <mergeCell ref="CL99:CX99"/>
    <mergeCell ref="BX98:CD98"/>
    <mergeCell ref="CE98:CK98"/>
    <mergeCell ref="CL98:CX98"/>
    <mergeCell ref="CY98:DM98"/>
    <mergeCell ref="B98:BB98"/>
    <mergeCell ref="BC98:BI98"/>
    <mergeCell ref="BJ98:BP98"/>
    <mergeCell ref="BQ98:BW98"/>
    <mergeCell ref="B99:BB99"/>
    <mergeCell ref="DN97:EB97"/>
    <mergeCell ref="CY97:DM97"/>
    <mergeCell ref="CL97:CX97"/>
    <mergeCell ref="B97:BB97"/>
    <mergeCell ref="BX99:CD99"/>
    <mergeCell ref="EC97:EQ97"/>
    <mergeCell ref="ER97:FF97"/>
    <mergeCell ref="DN96:EB96"/>
    <mergeCell ref="EC96:EQ96"/>
    <mergeCell ref="ER96:FF96"/>
    <mergeCell ref="BC97:BI97"/>
    <mergeCell ref="BJ97:BP97"/>
    <mergeCell ref="BQ97:BW97"/>
    <mergeCell ref="BX97:CD97"/>
    <mergeCell ref="CE97:CK97"/>
    <mergeCell ref="BX96:CD96"/>
    <mergeCell ref="CE96:CK96"/>
    <mergeCell ref="CL96:CX96"/>
    <mergeCell ref="CY96:DM96"/>
    <mergeCell ref="B96:BB96"/>
    <mergeCell ref="BC96:BI96"/>
    <mergeCell ref="BJ96:BP96"/>
    <mergeCell ref="BQ96:BW96"/>
    <mergeCell ref="DN95:EB95"/>
    <mergeCell ref="EC95:EQ95"/>
    <mergeCell ref="ER95:FF95"/>
    <mergeCell ref="DN94:EB94"/>
    <mergeCell ref="EC94:EQ94"/>
    <mergeCell ref="ER94:FF94"/>
    <mergeCell ref="BC95:BI95"/>
    <mergeCell ref="BJ95:BP95"/>
    <mergeCell ref="BQ95:BW95"/>
    <mergeCell ref="BX95:CD95"/>
    <mergeCell ref="CE95:CK95"/>
    <mergeCell ref="CY95:DM95"/>
    <mergeCell ref="CL95:CX95"/>
    <mergeCell ref="BX94:CD94"/>
    <mergeCell ref="CE94:CK94"/>
    <mergeCell ref="CL94:CX94"/>
    <mergeCell ref="CY94:DM94"/>
    <mergeCell ref="B94:BB94"/>
    <mergeCell ref="BC94:BI94"/>
    <mergeCell ref="BJ94:BP94"/>
    <mergeCell ref="BQ94:BW94"/>
    <mergeCell ref="B95:BB95"/>
    <mergeCell ref="DN93:EB93"/>
    <mergeCell ref="EC93:EQ93"/>
    <mergeCell ref="ER93:FF93"/>
    <mergeCell ref="DN92:EB92"/>
    <mergeCell ref="EC92:EQ92"/>
    <mergeCell ref="ER92:FF92"/>
    <mergeCell ref="BC93:BI93"/>
    <mergeCell ref="BJ93:BP93"/>
    <mergeCell ref="BQ93:BW93"/>
    <mergeCell ref="CE93:CK93"/>
    <mergeCell ref="CY93:DM93"/>
    <mergeCell ref="CL93:CX93"/>
    <mergeCell ref="BX92:CD92"/>
    <mergeCell ref="CE92:CK92"/>
    <mergeCell ref="CL92:CX92"/>
    <mergeCell ref="CY92:DM92"/>
    <mergeCell ref="B92:BB92"/>
    <mergeCell ref="BC92:BI92"/>
    <mergeCell ref="BJ92:BP92"/>
    <mergeCell ref="BQ92:BW92"/>
    <mergeCell ref="B93:BB93"/>
    <mergeCell ref="DN91:EB91"/>
    <mergeCell ref="CY91:DM91"/>
    <mergeCell ref="CL91:CX91"/>
    <mergeCell ref="B91:BB91"/>
    <mergeCell ref="BX93:CD93"/>
    <mergeCell ref="EC91:EQ91"/>
    <mergeCell ref="ER91:FF91"/>
    <mergeCell ref="DN90:EB90"/>
    <mergeCell ref="EC90:EQ90"/>
    <mergeCell ref="ER90:FF90"/>
    <mergeCell ref="BC91:BI91"/>
    <mergeCell ref="BJ91:BP91"/>
    <mergeCell ref="BQ91:BW91"/>
    <mergeCell ref="BX91:CD91"/>
    <mergeCell ref="CE91:CK91"/>
    <mergeCell ref="BX90:CD90"/>
    <mergeCell ref="CE90:CK90"/>
    <mergeCell ref="CL90:CX90"/>
    <mergeCell ref="CY90:DM90"/>
    <mergeCell ref="B90:BB90"/>
    <mergeCell ref="BC90:BI90"/>
    <mergeCell ref="BJ90:BP90"/>
    <mergeCell ref="BQ90:BW90"/>
    <mergeCell ref="EC88:EQ89"/>
    <mergeCell ref="ER88:FF89"/>
    <mergeCell ref="B89:BB89"/>
    <mergeCell ref="BC89:BI89"/>
    <mergeCell ref="BJ89:BP89"/>
    <mergeCell ref="BQ89:BW89"/>
    <mergeCell ref="BX89:CD89"/>
    <mergeCell ref="CE89:CK89"/>
    <mergeCell ref="CL88:CX89"/>
    <mergeCell ref="BX88:CD88"/>
    <mergeCell ref="CE88:CK88"/>
    <mergeCell ref="CY88:DM89"/>
    <mergeCell ref="DN88:EB89"/>
    <mergeCell ref="B88:BB88"/>
    <mergeCell ref="BC88:BI88"/>
    <mergeCell ref="BJ88:BP88"/>
    <mergeCell ref="BQ88:BW88"/>
    <mergeCell ref="DN87:EB87"/>
    <mergeCell ref="EC87:EQ87"/>
    <mergeCell ref="ER87:FF87"/>
    <mergeCell ref="DN86:EB86"/>
    <mergeCell ref="EC86:EQ86"/>
    <mergeCell ref="ER86:FF86"/>
    <mergeCell ref="BC87:BI87"/>
    <mergeCell ref="BJ87:BP87"/>
    <mergeCell ref="BQ87:BW87"/>
    <mergeCell ref="BX87:CD87"/>
    <mergeCell ref="CE87:CK87"/>
    <mergeCell ref="CY87:DM87"/>
    <mergeCell ref="CL87:CX87"/>
    <mergeCell ref="BX86:CD86"/>
    <mergeCell ref="CE86:CK86"/>
    <mergeCell ref="CL86:CX86"/>
    <mergeCell ref="CY86:DM86"/>
    <mergeCell ref="B86:BB86"/>
    <mergeCell ref="BC86:BI86"/>
    <mergeCell ref="BJ86:BP86"/>
    <mergeCell ref="BQ86:BW86"/>
    <mergeCell ref="B87:BB87"/>
    <mergeCell ref="DN85:EB85"/>
    <mergeCell ref="EC85:EQ85"/>
    <mergeCell ref="ER85:FF85"/>
    <mergeCell ref="DN83:EB84"/>
    <mergeCell ref="EC83:EQ84"/>
    <mergeCell ref="ER83:FF84"/>
    <mergeCell ref="BC85:BI85"/>
    <mergeCell ref="BJ85:BP85"/>
    <mergeCell ref="BQ85:BW85"/>
    <mergeCell ref="BX84:CD84"/>
    <mergeCell ref="CE84:CK84"/>
    <mergeCell ref="BX85:CD85"/>
    <mergeCell ref="CE85:CK85"/>
    <mergeCell ref="CY85:DM85"/>
    <mergeCell ref="CL83:CX84"/>
    <mergeCell ref="CL85:CX85"/>
    <mergeCell ref="CY83:DM84"/>
    <mergeCell ref="CE83:CK83"/>
    <mergeCell ref="B85:BB85"/>
    <mergeCell ref="B83:BB83"/>
    <mergeCell ref="BC83:BI83"/>
    <mergeCell ref="BJ83:BP83"/>
    <mergeCell ref="BQ83:BW83"/>
    <mergeCell ref="BX83:CD83"/>
    <mergeCell ref="B84:BB84"/>
    <mergeCell ref="BC84:BI84"/>
    <mergeCell ref="BJ84:BP84"/>
    <mergeCell ref="BQ84:BW84"/>
    <mergeCell ref="B82:BB82"/>
    <mergeCell ref="BC82:BI82"/>
    <mergeCell ref="BJ82:BP82"/>
    <mergeCell ref="BQ82:BW82"/>
    <mergeCell ref="DN82:EB82"/>
    <mergeCell ref="EC82:EQ82"/>
    <mergeCell ref="DN80:EB80"/>
    <mergeCell ref="EC80:EQ80"/>
    <mergeCell ref="ER80:FF80"/>
    <mergeCell ref="BX82:CD82"/>
    <mergeCell ref="CE82:CK82"/>
    <mergeCell ref="CL82:CX82"/>
    <mergeCell ref="CY82:DM82"/>
    <mergeCell ref="ER82:FF82"/>
    <mergeCell ref="BX80:CD80"/>
    <mergeCell ref="CE80:CK80"/>
    <mergeCell ref="B81:BB81"/>
    <mergeCell ref="BC81:BI81"/>
    <mergeCell ref="BJ81:BP81"/>
    <mergeCell ref="BQ81:BW81"/>
    <mergeCell ref="BX81:CD81"/>
    <mergeCell ref="CE81:CK81"/>
    <mergeCell ref="CL80:CX80"/>
    <mergeCell ref="CY80:DM80"/>
    <mergeCell ref="B80:BB80"/>
    <mergeCell ref="BC80:BI80"/>
    <mergeCell ref="BJ80:BP80"/>
    <mergeCell ref="BQ80:BW80"/>
    <mergeCell ref="EC79:EQ79"/>
    <mergeCell ref="ER79:FF79"/>
    <mergeCell ref="DN77:EB78"/>
    <mergeCell ref="EC77:EQ78"/>
    <mergeCell ref="ER77:FF78"/>
    <mergeCell ref="CL81:CX81"/>
    <mergeCell ref="CY81:DM81"/>
    <mergeCell ref="DN81:EB81"/>
    <mergeCell ref="EC81:EQ81"/>
    <mergeCell ref="ER81:FF81"/>
    <mergeCell ref="BJ79:BP79"/>
    <mergeCell ref="BQ79:BW79"/>
    <mergeCell ref="BX79:CD79"/>
    <mergeCell ref="CE79:CK79"/>
    <mergeCell ref="CY79:DM79"/>
    <mergeCell ref="DN79:EB79"/>
    <mergeCell ref="CL79:CX79"/>
    <mergeCell ref="CY77:DM78"/>
    <mergeCell ref="B78:BB78"/>
    <mergeCell ref="BC78:BI78"/>
    <mergeCell ref="BJ78:BP78"/>
    <mergeCell ref="BQ78:BW78"/>
    <mergeCell ref="BX78:CD78"/>
    <mergeCell ref="CE78:CK78"/>
    <mergeCell ref="CE77:CK77"/>
    <mergeCell ref="CL77:CX78"/>
    <mergeCell ref="B79:BB79"/>
    <mergeCell ref="BC79:BI79"/>
    <mergeCell ref="DN76:EB76"/>
    <mergeCell ref="EC76:EQ76"/>
    <mergeCell ref="ER76:FF76"/>
    <mergeCell ref="B77:BB77"/>
    <mergeCell ref="BC77:BI77"/>
    <mergeCell ref="BJ77:BP77"/>
    <mergeCell ref="BQ77:BW77"/>
    <mergeCell ref="BX77:CD77"/>
    <mergeCell ref="BX76:CD76"/>
    <mergeCell ref="CE76:CK76"/>
    <mergeCell ref="CL76:CX76"/>
    <mergeCell ref="CY76:DM76"/>
    <mergeCell ref="B76:BB76"/>
    <mergeCell ref="BC76:BI76"/>
    <mergeCell ref="BJ76:BP76"/>
    <mergeCell ref="BQ76:BW76"/>
    <mergeCell ref="DN75:EB75"/>
    <mergeCell ref="EC75:EQ75"/>
    <mergeCell ref="ER75:FF75"/>
    <mergeCell ref="DN74:EB74"/>
    <mergeCell ref="EC74:EQ74"/>
    <mergeCell ref="ER74:FF74"/>
    <mergeCell ref="BC75:BI75"/>
    <mergeCell ref="BJ75:BP75"/>
    <mergeCell ref="BQ75:BW75"/>
    <mergeCell ref="BX75:CD75"/>
    <mergeCell ref="CE75:CK75"/>
    <mergeCell ref="CY75:DM75"/>
    <mergeCell ref="CL75:CX75"/>
    <mergeCell ref="BX74:CD74"/>
    <mergeCell ref="CE74:CK74"/>
    <mergeCell ref="CL74:CX74"/>
    <mergeCell ref="CY74:DM74"/>
    <mergeCell ref="B74:BB74"/>
    <mergeCell ref="BC74:BI74"/>
    <mergeCell ref="BJ74:BP74"/>
    <mergeCell ref="BQ74:BW74"/>
    <mergeCell ref="B75:BB75"/>
    <mergeCell ref="DN73:EB73"/>
    <mergeCell ref="EC73:EQ73"/>
    <mergeCell ref="ER73:FF73"/>
    <mergeCell ref="DN72:EB72"/>
    <mergeCell ref="EC72:EQ72"/>
    <mergeCell ref="ER72:FF72"/>
    <mergeCell ref="BC73:BI73"/>
    <mergeCell ref="BJ73:BP73"/>
    <mergeCell ref="BQ73:BW73"/>
    <mergeCell ref="CE73:CK73"/>
    <mergeCell ref="CY73:DM73"/>
    <mergeCell ref="CL73:CX73"/>
    <mergeCell ref="BX72:CD72"/>
    <mergeCell ref="CE72:CK72"/>
    <mergeCell ref="CL72:CX72"/>
    <mergeCell ref="CY72:DM72"/>
    <mergeCell ref="B72:BB72"/>
    <mergeCell ref="BC72:BI72"/>
    <mergeCell ref="BJ72:BP72"/>
    <mergeCell ref="BQ72:BW72"/>
    <mergeCell ref="B73:BB73"/>
    <mergeCell ref="DN71:EB71"/>
    <mergeCell ref="CY71:DM71"/>
    <mergeCell ref="CL71:CX71"/>
    <mergeCell ref="B71:BB71"/>
    <mergeCell ref="BX73:CD73"/>
    <mergeCell ref="EC71:EQ71"/>
    <mergeCell ref="ER71:FF71"/>
    <mergeCell ref="DN70:EB70"/>
    <mergeCell ref="EC70:EQ70"/>
    <mergeCell ref="ER70:FF70"/>
    <mergeCell ref="BC71:BI71"/>
    <mergeCell ref="BJ71:BP71"/>
    <mergeCell ref="BQ71:BW71"/>
    <mergeCell ref="BX71:CD71"/>
    <mergeCell ref="CE71:CK71"/>
    <mergeCell ref="BX70:CD70"/>
    <mergeCell ref="CE70:CK70"/>
    <mergeCell ref="CL70:CX70"/>
    <mergeCell ref="CY70:DM70"/>
    <mergeCell ref="B70:BB70"/>
    <mergeCell ref="BC70:BI70"/>
    <mergeCell ref="BJ70:BP70"/>
    <mergeCell ref="BQ70:BW70"/>
    <mergeCell ref="DN69:EB69"/>
    <mergeCell ref="EC69:EQ69"/>
    <mergeCell ref="ER69:FF69"/>
    <mergeCell ref="DN68:EB68"/>
    <mergeCell ref="EC68:EQ68"/>
    <mergeCell ref="ER68:FF68"/>
    <mergeCell ref="BC69:BI69"/>
    <mergeCell ref="BJ69:BP69"/>
    <mergeCell ref="BQ69:BW69"/>
    <mergeCell ref="BX69:CD69"/>
    <mergeCell ref="CE69:CK69"/>
    <mergeCell ref="CY69:DM69"/>
    <mergeCell ref="CL69:CX69"/>
    <mergeCell ref="BX68:CD68"/>
    <mergeCell ref="CE68:CK68"/>
    <mergeCell ref="CL68:CX68"/>
    <mergeCell ref="CY68:DM68"/>
    <mergeCell ref="B68:BB68"/>
    <mergeCell ref="BC68:BI68"/>
    <mergeCell ref="BJ68:BP68"/>
    <mergeCell ref="BQ68:BW68"/>
    <mergeCell ref="B69:BB69"/>
    <mergeCell ref="EC66:EQ67"/>
    <mergeCell ref="ER66:FF67"/>
    <mergeCell ref="B67:BB67"/>
    <mergeCell ref="BC67:BI67"/>
    <mergeCell ref="BJ67:BP67"/>
    <mergeCell ref="BQ67:BW67"/>
    <mergeCell ref="BX67:CD67"/>
    <mergeCell ref="CE67:CK67"/>
    <mergeCell ref="CL66:CX67"/>
    <mergeCell ref="BX66:CD66"/>
    <mergeCell ref="CE66:CK66"/>
    <mergeCell ref="CY66:DM67"/>
    <mergeCell ref="DN66:EB67"/>
    <mergeCell ref="B66:BB66"/>
    <mergeCell ref="BC66:BI66"/>
    <mergeCell ref="BJ66:BP66"/>
    <mergeCell ref="BQ66:BW66"/>
    <mergeCell ref="DN65:EB65"/>
    <mergeCell ref="EC65:EQ65"/>
    <mergeCell ref="ER65:FF65"/>
    <mergeCell ref="DN64:EB64"/>
    <mergeCell ref="EC64:EQ64"/>
    <mergeCell ref="ER64:FF64"/>
    <mergeCell ref="BC65:BI65"/>
    <mergeCell ref="BJ65:BP65"/>
    <mergeCell ref="BQ65:BW65"/>
    <mergeCell ref="BX65:CD65"/>
    <mergeCell ref="CE65:CK65"/>
    <mergeCell ref="CY65:DM65"/>
    <mergeCell ref="CL65:CX65"/>
    <mergeCell ref="BX64:CD64"/>
    <mergeCell ref="CE64:CK64"/>
    <mergeCell ref="CL64:CX64"/>
    <mergeCell ref="CY64:DM64"/>
    <mergeCell ref="B64:BB64"/>
    <mergeCell ref="BC64:BI64"/>
    <mergeCell ref="BJ64:BP64"/>
    <mergeCell ref="BQ64:BW64"/>
    <mergeCell ref="B65:BB65"/>
    <mergeCell ref="DN63:EB63"/>
    <mergeCell ref="EC63:EQ63"/>
    <mergeCell ref="ER63:FF63"/>
    <mergeCell ref="DN62:EB62"/>
    <mergeCell ref="EC62:EQ62"/>
    <mergeCell ref="ER62:FF62"/>
    <mergeCell ref="BC63:BI63"/>
    <mergeCell ref="BJ63:BP63"/>
    <mergeCell ref="BQ63:BW63"/>
    <mergeCell ref="CE63:CK63"/>
    <mergeCell ref="CY63:DM63"/>
    <mergeCell ref="CL63:CX63"/>
    <mergeCell ref="BX62:CD62"/>
    <mergeCell ref="CE62:CK62"/>
    <mergeCell ref="CL62:CX62"/>
    <mergeCell ref="CY62:DM62"/>
    <mergeCell ref="B62:BB62"/>
    <mergeCell ref="BC62:BI62"/>
    <mergeCell ref="BJ62:BP62"/>
    <mergeCell ref="BQ62:BW62"/>
    <mergeCell ref="B63:BB63"/>
    <mergeCell ref="DN61:EB61"/>
    <mergeCell ref="CY61:DM61"/>
    <mergeCell ref="CL61:CX61"/>
    <mergeCell ref="B61:BB61"/>
    <mergeCell ref="BX63:CD63"/>
    <mergeCell ref="EC61:EQ61"/>
    <mergeCell ref="ER61:FF61"/>
    <mergeCell ref="DN60:EB60"/>
    <mergeCell ref="EC60:EQ60"/>
    <mergeCell ref="ER60:FF60"/>
    <mergeCell ref="BC61:BI61"/>
    <mergeCell ref="BJ61:BP61"/>
    <mergeCell ref="BQ61:BW61"/>
    <mergeCell ref="BX61:CD61"/>
    <mergeCell ref="CE61:CK61"/>
    <mergeCell ref="BX60:CD60"/>
    <mergeCell ref="CE60:CK60"/>
    <mergeCell ref="CL60:CX60"/>
    <mergeCell ref="CY60:DM60"/>
    <mergeCell ref="B60:BB60"/>
    <mergeCell ref="BC60:BI60"/>
    <mergeCell ref="BJ60:BP60"/>
    <mergeCell ref="BQ60:BW60"/>
    <mergeCell ref="EC58:EQ59"/>
    <mergeCell ref="ER58:FF59"/>
    <mergeCell ref="B59:BB59"/>
    <mergeCell ref="BC59:BI59"/>
    <mergeCell ref="BJ59:BP59"/>
    <mergeCell ref="BQ59:BW59"/>
    <mergeCell ref="BX59:CD59"/>
    <mergeCell ref="CE59:CK59"/>
    <mergeCell ref="CL58:CX59"/>
    <mergeCell ref="BX58:CD58"/>
    <mergeCell ref="CE58:CK58"/>
    <mergeCell ref="CY58:DM59"/>
    <mergeCell ref="DN58:EB59"/>
    <mergeCell ref="B58:BB58"/>
    <mergeCell ref="BC58:BI58"/>
    <mergeCell ref="BJ58:BP58"/>
    <mergeCell ref="BQ58:BW58"/>
    <mergeCell ref="DN57:EB57"/>
    <mergeCell ref="EC57:EQ57"/>
    <mergeCell ref="ER57:FF57"/>
    <mergeCell ref="DN56:EB56"/>
    <mergeCell ref="EC56:EQ56"/>
    <mergeCell ref="ER56:FF56"/>
    <mergeCell ref="BC57:BI57"/>
    <mergeCell ref="BJ57:BP57"/>
    <mergeCell ref="BQ57:BW57"/>
    <mergeCell ref="BX57:CD57"/>
    <mergeCell ref="CE57:CK57"/>
    <mergeCell ref="CY57:DM57"/>
    <mergeCell ref="CL57:CX57"/>
    <mergeCell ref="BX56:CD56"/>
    <mergeCell ref="CE56:CK56"/>
    <mergeCell ref="CL56:CX56"/>
    <mergeCell ref="CY56:DM56"/>
    <mergeCell ref="B56:BB56"/>
    <mergeCell ref="BC56:BI56"/>
    <mergeCell ref="BJ56:BP56"/>
    <mergeCell ref="BQ56:BW56"/>
    <mergeCell ref="B57:BB57"/>
    <mergeCell ref="DN55:EB55"/>
    <mergeCell ref="EC55:EQ55"/>
    <mergeCell ref="ER55:FF55"/>
    <mergeCell ref="DN54:EB54"/>
    <mergeCell ref="EC54:EQ54"/>
    <mergeCell ref="ER54:FF54"/>
    <mergeCell ref="BC55:BI55"/>
    <mergeCell ref="BJ55:BP55"/>
    <mergeCell ref="BQ55:BW55"/>
    <mergeCell ref="BX55:CD55"/>
    <mergeCell ref="CE55:CK55"/>
    <mergeCell ref="CY55:DM55"/>
    <mergeCell ref="CL55:CX55"/>
    <mergeCell ref="BX54:CD54"/>
    <mergeCell ref="CE54:CK54"/>
    <mergeCell ref="CL54:CX54"/>
    <mergeCell ref="CY54:DM54"/>
    <mergeCell ref="B54:BB54"/>
    <mergeCell ref="BC54:BI54"/>
    <mergeCell ref="BJ54:BP54"/>
    <mergeCell ref="BQ54:BW54"/>
    <mergeCell ref="B55:BB55"/>
    <mergeCell ref="EC52:EQ53"/>
    <mergeCell ref="CY52:DM53"/>
    <mergeCell ref="DN52:EB53"/>
    <mergeCell ref="B52:BB52"/>
    <mergeCell ref="BC52:BI52"/>
    <mergeCell ref="ER52:FF53"/>
    <mergeCell ref="B53:BB53"/>
    <mergeCell ref="BC53:BI53"/>
    <mergeCell ref="BJ53:BP53"/>
    <mergeCell ref="BQ53:BW53"/>
    <mergeCell ref="BX53:CD53"/>
    <mergeCell ref="CE53:CK53"/>
    <mergeCell ref="CL52:CX53"/>
    <mergeCell ref="BX52:CD52"/>
    <mergeCell ref="CE52:CK52"/>
    <mergeCell ref="BJ52:BP52"/>
    <mergeCell ref="BQ52:BW52"/>
    <mergeCell ref="DN51:EB51"/>
    <mergeCell ref="EC51:EQ51"/>
    <mergeCell ref="ER51:FF51"/>
    <mergeCell ref="DN50:EB50"/>
    <mergeCell ref="EC50:EQ50"/>
    <mergeCell ref="ER50:FF50"/>
    <mergeCell ref="BX50:CD50"/>
    <mergeCell ref="CE50:CK50"/>
    <mergeCell ref="BC51:BI51"/>
    <mergeCell ref="BJ51:BP51"/>
    <mergeCell ref="BQ51:BW51"/>
    <mergeCell ref="BX51:CD51"/>
    <mergeCell ref="CE51:CK51"/>
    <mergeCell ref="CY51:DM51"/>
    <mergeCell ref="CL51:CX51"/>
    <mergeCell ref="CL50:CX50"/>
    <mergeCell ref="CY50:DM50"/>
    <mergeCell ref="B50:BB50"/>
    <mergeCell ref="BC50:BI50"/>
    <mergeCell ref="BJ50:BP50"/>
    <mergeCell ref="BQ50:BW50"/>
    <mergeCell ref="B51:BB51"/>
    <mergeCell ref="DN49:EB49"/>
    <mergeCell ref="EC49:EQ49"/>
    <mergeCell ref="ER49:FF49"/>
    <mergeCell ref="DN48:EB48"/>
    <mergeCell ref="EC48:EQ48"/>
    <mergeCell ref="ER48:FF48"/>
    <mergeCell ref="BC49:BI49"/>
    <mergeCell ref="BJ49:BP49"/>
    <mergeCell ref="BQ49:BW49"/>
    <mergeCell ref="B49:BB49"/>
    <mergeCell ref="ER46:FF47"/>
    <mergeCell ref="B47:BB47"/>
    <mergeCell ref="BC47:BI47"/>
    <mergeCell ref="BJ47:BP47"/>
    <mergeCell ref="BQ47:BW47"/>
    <mergeCell ref="BX49:CD49"/>
    <mergeCell ref="CE49:CK49"/>
    <mergeCell ref="CY49:DM49"/>
    <mergeCell ref="CL49:CX49"/>
    <mergeCell ref="DN46:EB47"/>
    <mergeCell ref="EC46:EQ47"/>
    <mergeCell ref="B48:BB48"/>
    <mergeCell ref="BC48:BI48"/>
    <mergeCell ref="BJ48:BP48"/>
    <mergeCell ref="BQ48:BW48"/>
    <mergeCell ref="BX48:CD48"/>
    <mergeCell ref="CE48:CK48"/>
    <mergeCell ref="CL48:CX48"/>
    <mergeCell ref="CY48:DM48"/>
    <mergeCell ref="B46:BB46"/>
    <mergeCell ref="BC46:BI46"/>
    <mergeCell ref="BJ46:BP46"/>
    <mergeCell ref="BQ46:BW46"/>
    <mergeCell ref="CL46:CX47"/>
    <mergeCell ref="CY46:DM47"/>
    <mergeCell ref="BX47:CD47"/>
    <mergeCell ref="CE47:CK47"/>
    <mergeCell ref="BX46:CD46"/>
    <mergeCell ref="CE46:CK46"/>
    <mergeCell ref="DN45:EB45"/>
    <mergeCell ref="EC45:EQ45"/>
    <mergeCell ref="ER45:FF45"/>
    <mergeCell ref="DN44:EB44"/>
    <mergeCell ref="EC44:EQ44"/>
    <mergeCell ref="ER44:FF44"/>
    <mergeCell ref="BC45:BI45"/>
    <mergeCell ref="BJ45:BP45"/>
    <mergeCell ref="BQ45:BW45"/>
    <mergeCell ref="BX45:CD45"/>
    <mergeCell ref="CE45:CK45"/>
    <mergeCell ref="CY45:DM45"/>
    <mergeCell ref="CL45:CX45"/>
    <mergeCell ref="BX44:CD44"/>
    <mergeCell ref="CE44:CK44"/>
    <mergeCell ref="CL44:CX44"/>
    <mergeCell ref="CY44:DM44"/>
    <mergeCell ref="B44:BB44"/>
    <mergeCell ref="BC44:BI44"/>
    <mergeCell ref="BJ44:BP44"/>
    <mergeCell ref="BQ44:BW44"/>
    <mergeCell ref="B45:BB45"/>
    <mergeCell ref="EC43:EQ43"/>
    <mergeCell ref="ER43:FF43"/>
    <mergeCell ref="DN42:EB42"/>
    <mergeCell ref="EC42:EQ42"/>
    <mergeCell ref="ER42:FF42"/>
    <mergeCell ref="CY42:DM42"/>
    <mergeCell ref="BJ43:BP43"/>
    <mergeCell ref="BQ43:BW43"/>
    <mergeCell ref="BX43:CD43"/>
    <mergeCell ref="CE43:CK43"/>
    <mergeCell ref="CY43:DM43"/>
    <mergeCell ref="DN43:EB43"/>
    <mergeCell ref="CL43:CX43"/>
    <mergeCell ref="B42:BB42"/>
    <mergeCell ref="BC42:BI42"/>
    <mergeCell ref="BJ42:BP42"/>
    <mergeCell ref="BQ42:BW42"/>
    <mergeCell ref="BX42:CD42"/>
    <mergeCell ref="CE42:CK42"/>
    <mergeCell ref="CL42:CX42"/>
    <mergeCell ref="B43:BB43"/>
    <mergeCell ref="BC43:BI43"/>
    <mergeCell ref="CY40:DM41"/>
    <mergeCell ref="DN40:EB41"/>
    <mergeCell ref="ER40:FF41"/>
    <mergeCell ref="B41:BB41"/>
    <mergeCell ref="BC41:BI41"/>
    <mergeCell ref="BJ41:BP41"/>
    <mergeCell ref="BQ41:BW41"/>
    <mergeCell ref="BX41:CD41"/>
    <mergeCell ref="CE41:CK41"/>
    <mergeCell ref="CL40:CX41"/>
    <mergeCell ref="DN39:EB39"/>
    <mergeCell ref="EC39:EQ39"/>
    <mergeCell ref="ER39:FF39"/>
    <mergeCell ref="EC40:EQ41"/>
    <mergeCell ref="BX39:CD39"/>
    <mergeCell ref="CE39:CK39"/>
    <mergeCell ref="CL39:CX39"/>
    <mergeCell ref="B40:BB40"/>
    <mergeCell ref="BC40:BI40"/>
    <mergeCell ref="BJ40:BP40"/>
    <mergeCell ref="BQ40:BW40"/>
    <mergeCell ref="BX40:CD40"/>
    <mergeCell ref="CE40:CK40"/>
    <mergeCell ref="CY39:DM39"/>
    <mergeCell ref="B39:BB39"/>
    <mergeCell ref="BC39:BI39"/>
    <mergeCell ref="BJ39:BP39"/>
    <mergeCell ref="BQ39:BW39"/>
    <mergeCell ref="CY38:DM38"/>
    <mergeCell ref="DN38:EB38"/>
    <mergeCell ref="EC38:EQ38"/>
    <mergeCell ref="ER38:FF38"/>
    <mergeCell ref="DN37:EB37"/>
    <mergeCell ref="EC37:EQ37"/>
    <mergeCell ref="ER37:FF37"/>
    <mergeCell ref="B37:BB37"/>
    <mergeCell ref="BC37:BI37"/>
    <mergeCell ref="BJ37:BP37"/>
    <mergeCell ref="BQ37:BW37"/>
    <mergeCell ref="B38:BB38"/>
    <mergeCell ref="BC38:BI38"/>
    <mergeCell ref="BJ38:BP38"/>
    <mergeCell ref="BQ38:BW38"/>
    <mergeCell ref="DN35:EB35"/>
    <mergeCell ref="EC35:EQ35"/>
    <mergeCell ref="ER35:FF35"/>
    <mergeCell ref="CL38:CX38"/>
    <mergeCell ref="BX37:CD37"/>
    <mergeCell ref="CE37:CK37"/>
    <mergeCell ref="CL37:CX37"/>
    <mergeCell ref="CY37:DM37"/>
    <mergeCell ref="BX38:CD38"/>
    <mergeCell ref="CE38:CK38"/>
    <mergeCell ref="BX36:CD36"/>
    <mergeCell ref="CE36:CK36"/>
    <mergeCell ref="CY36:DM36"/>
    <mergeCell ref="DN36:EB36"/>
    <mergeCell ref="EC36:EQ36"/>
    <mergeCell ref="ER36:FF36"/>
    <mergeCell ref="BC35:BI35"/>
    <mergeCell ref="BJ35:BP35"/>
    <mergeCell ref="BQ35:BW35"/>
    <mergeCell ref="B36:BB36"/>
    <mergeCell ref="BC36:BI36"/>
    <mergeCell ref="BJ36:BP36"/>
    <mergeCell ref="BQ36:BW36"/>
    <mergeCell ref="CJ17:CM17"/>
    <mergeCell ref="CW14:EF14"/>
    <mergeCell ref="CE17:CH17"/>
    <mergeCell ref="B23:K23"/>
    <mergeCell ref="CL36:CX36"/>
    <mergeCell ref="BX35:CD35"/>
    <mergeCell ref="CE35:CK35"/>
    <mergeCell ref="CL35:CX35"/>
    <mergeCell ref="CY35:DM35"/>
    <mergeCell ref="B35:BB35"/>
    <mergeCell ref="B123:S123"/>
    <mergeCell ref="V123:AU123"/>
    <mergeCell ref="DN123:FF123"/>
    <mergeCell ref="DN124:FF124"/>
    <mergeCell ref="V124:AU124"/>
    <mergeCell ref="DN127:FF127"/>
    <mergeCell ref="V125:AU125"/>
    <mergeCell ref="B127:S127"/>
    <mergeCell ref="V127:AU127"/>
    <mergeCell ref="DN128:FF128"/>
    <mergeCell ref="B130:E130"/>
    <mergeCell ref="G130:Z130"/>
    <mergeCell ref="AB130:AD130"/>
    <mergeCell ref="AE130:AH130"/>
    <mergeCell ref="AJ130:AK130"/>
    <mergeCell ref="V128:AU128"/>
    <mergeCell ref="CW31:FF31"/>
    <mergeCell ref="B33:BB34"/>
    <mergeCell ref="B27:N27"/>
    <mergeCell ref="B28:P28"/>
    <mergeCell ref="P27:FF27"/>
    <mergeCell ref="R28:FF28"/>
    <mergeCell ref="DN34:EB34"/>
    <mergeCell ref="EC34:EQ34"/>
    <mergeCell ref="CE33:CK34"/>
    <mergeCell ref="CY34:DM34"/>
    <mergeCell ref="BC33:BI34"/>
    <mergeCell ref="BJ33:BP34"/>
    <mergeCell ref="BQ33:BW34"/>
    <mergeCell ref="BX33:CD34"/>
    <mergeCell ref="CL33:CX34"/>
    <mergeCell ref="CY33:FF33"/>
    <mergeCell ref="ER34:FF34"/>
    <mergeCell ref="M23:FF23"/>
    <mergeCell ref="N24:FF24"/>
    <mergeCell ref="Q25:FF25"/>
    <mergeCell ref="B25:O25"/>
    <mergeCell ref="B24:L24"/>
    <mergeCell ref="B29:T29"/>
    <mergeCell ref="EN2:FF2"/>
    <mergeCell ref="DR3:FF3"/>
    <mergeCell ref="CW5:DK5"/>
    <mergeCell ref="CW6:DD6"/>
    <mergeCell ref="DF6:FF6"/>
    <mergeCell ref="U29:FF29"/>
    <mergeCell ref="CW10:FF10"/>
    <mergeCell ref="CW11:FF11"/>
    <mergeCell ref="CW12:FF12"/>
    <mergeCell ref="B19:U19"/>
    <mergeCell ref="CW8:DY8"/>
    <mergeCell ref="FJ6:FY6"/>
    <mergeCell ref="EA8:EL8"/>
    <mergeCell ref="K26:FF26"/>
    <mergeCell ref="DF7:FF7"/>
    <mergeCell ref="R20:FF20"/>
    <mergeCell ref="DZ13:EC13"/>
    <mergeCell ref="EE13:EF13"/>
    <mergeCell ref="B20:Q20"/>
    <mergeCell ref="CW13:CZ13"/>
    <mergeCell ref="B21:Z21"/>
    <mergeCell ref="B22:J22"/>
    <mergeCell ref="AB21:FF21"/>
    <mergeCell ref="DB13:DU13"/>
    <mergeCell ref="K22:FF22"/>
    <mergeCell ref="B26:J26"/>
    <mergeCell ref="V19:FF19"/>
    <mergeCell ref="DW13:DY13"/>
    <mergeCell ref="BX17:BZ17"/>
    <mergeCell ref="CB17:CD17"/>
  </mergeCells>
  <printOptions/>
  <pageMargins left="0.7874015748031497" right="0.3937007874015748" top="0.3937007874015748" bottom="0.1968503937007874" header="0.1968503937007874" footer="0"/>
  <pageSetup blackAndWhite="1" horizontalDpi="600" verticalDpi="600" orientation="landscape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12"/>
  </sheetPr>
  <dimension ref="A1:T95"/>
  <sheetViews>
    <sheetView zoomScalePageLayoutView="0" workbookViewId="0" topLeftCell="A1">
      <selection activeCell="A1" sqref="A1:IV16384"/>
    </sheetView>
  </sheetViews>
  <sheetFormatPr defaultColWidth="7.8515625" defaultRowHeight="12.75"/>
  <cols>
    <col min="1" max="1" width="0.9921875" style="7" customWidth="1"/>
    <col min="2" max="2" width="17.8515625" style="7" customWidth="1"/>
    <col min="3" max="3" width="7.7109375" style="7" customWidth="1"/>
    <col min="4" max="4" width="5.57421875" style="7" customWidth="1"/>
    <col min="5" max="5" width="11.57421875" style="7" customWidth="1"/>
    <col min="6" max="6" width="19.7109375" style="7" customWidth="1"/>
    <col min="7" max="7" width="8.140625" style="7" customWidth="1"/>
    <col min="8" max="8" width="7.8515625" style="7" customWidth="1"/>
    <col min="9" max="9" width="11.421875" style="8" customWidth="1"/>
    <col min="10" max="10" width="8.7109375" style="7" bestFit="1" customWidth="1"/>
    <col min="11" max="13" width="7.8515625" style="7" customWidth="1"/>
    <col min="14" max="14" width="13.28125" style="7" bestFit="1" customWidth="1"/>
    <col min="15" max="17" width="7.8515625" style="7" customWidth="1"/>
    <col min="18" max="18" width="13.28125" style="7" bestFit="1" customWidth="1"/>
    <col min="19" max="16384" width="7.8515625" style="7" customWidth="1"/>
  </cols>
  <sheetData>
    <row r="1" ht="5.25" customHeight="1" thickBot="1">
      <c r="A1" s="7" t="s">
        <v>126</v>
      </c>
    </row>
    <row r="2" spans="3:9" ht="16.5" thickBot="1">
      <c r="C2" s="9"/>
      <c r="D2" s="9"/>
      <c r="E2" s="9"/>
      <c r="F2" s="10">
        <f>'Бюджетная смета'!FJ6</f>
        <v>1256123</v>
      </c>
      <c r="G2" s="7">
        <f>ROUND((F2-INT(F2))*100,0)</f>
        <v>0</v>
      </c>
      <c r="H2" s="7" t="str">
        <f>IF(G2&lt;10,"0"&amp;G2,G2)</f>
        <v>00</v>
      </c>
      <c r="I2" s="11"/>
    </row>
    <row r="3" spans="2:20" ht="15.75">
      <c r="B3" s="12" t="s">
        <v>127</v>
      </c>
      <c r="C3" s="97" t="str">
        <f>SUBSTITUTE(C5,H9,H10,1)&amp;H2&amp;" коп."</f>
        <v>Один миллион двести пятьдесят шесть тысяч сто двадцать три рубля 00 коп.</v>
      </c>
      <c r="D3" s="97"/>
      <c r="E3" s="97"/>
      <c r="F3" s="99"/>
      <c r="G3" s="97"/>
      <c r="H3" s="97"/>
      <c r="I3" s="13"/>
      <c r="J3" s="13"/>
      <c r="K3" s="13"/>
      <c r="L3" s="13"/>
      <c r="M3" s="13"/>
      <c r="N3" s="14"/>
      <c r="O3" s="96"/>
      <c r="P3" s="96"/>
      <c r="Q3" s="13"/>
      <c r="R3" s="15"/>
      <c r="S3" s="14"/>
      <c r="T3" s="13"/>
    </row>
    <row r="4" spans="2:20" ht="13.5">
      <c r="B4" s="12" t="s">
        <v>128</v>
      </c>
      <c r="C4" s="97" t="str">
        <f>SUBSTITUTE(C6,H9,H10,1)</f>
        <v>Один миллион двести пятьдесят шесть тысяч сто двадцать три рубля </v>
      </c>
      <c r="D4" s="97"/>
      <c r="E4" s="97"/>
      <c r="F4" s="97"/>
      <c r="G4" s="97"/>
      <c r="H4" s="97"/>
      <c r="I4" s="13"/>
      <c r="J4" s="13"/>
      <c r="K4" s="13"/>
      <c r="L4" s="16"/>
      <c r="M4" s="16"/>
      <c r="N4" s="16"/>
      <c r="O4" s="17"/>
      <c r="P4" s="17"/>
      <c r="Q4" s="13"/>
      <c r="R4" s="15"/>
      <c r="S4" s="13"/>
      <c r="T4" s="13"/>
    </row>
    <row r="5" spans="2:8" ht="13.5">
      <c r="B5" s="12" t="s">
        <v>129</v>
      </c>
      <c r="C5" s="97" t="str">
        <f>CONCATENATE(B8,B9,B10,B11)</f>
        <v>один миллион двести пятьдесят шесть тысяч сто двадцать три рубля </v>
      </c>
      <c r="D5" s="97"/>
      <c r="E5" s="97"/>
      <c r="F5" s="97"/>
      <c r="G5" s="97"/>
      <c r="H5" s="97"/>
    </row>
    <row r="6" spans="2:11" s="18" customFormat="1" ht="13.5">
      <c r="B6" s="12" t="s">
        <v>130</v>
      </c>
      <c r="C6" s="97" t="str">
        <f>CONCATENATE(B8,B9,B10,B11,B12,C8,C9,D9)</f>
        <v>один миллион двести пятьдесят шесть тысяч сто двадцать три рубля </v>
      </c>
      <c r="D6" s="97"/>
      <c r="E6" s="97"/>
      <c r="F6" s="97"/>
      <c r="G6" s="97"/>
      <c r="H6" s="97"/>
      <c r="I6" s="8"/>
      <c r="J6" s="8"/>
      <c r="K6" s="8"/>
    </row>
    <row r="7" spans="5:11" ht="7.5" customHeight="1">
      <c r="E7" s="8"/>
      <c r="J7" s="8"/>
      <c r="K7" s="8"/>
    </row>
    <row r="8" spans="2:11" ht="9.75" customHeight="1">
      <c r="B8" s="98">
        <f>CONCATENATE(IF(C15=0,"",F15),IF(C16=0,"",IF(D17&lt;20,IF(D17&lt;16,IF(D17&lt;10,F16,E17),G17),F16)),IF(C17=0,"",IF(NOT(C16=1),F17,"")),G18)</f>
      </c>
      <c r="C8" s="98"/>
      <c r="D8" s="98"/>
      <c r="E8" s="98"/>
      <c r="F8" s="98"/>
      <c r="H8" s="19">
        <f>CODE(C6)</f>
        <v>238</v>
      </c>
      <c r="J8" s="8"/>
      <c r="K8" s="8"/>
    </row>
    <row r="9" spans="2:18" ht="9.75" customHeight="1">
      <c r="B9" s="98" t="str">
        <f>CONCATENATE(IF(C19=0,"",F19),IF(C20=0,"",IF(D21&lt;20,IF(D21&lt;16,IF(D21&lt;10,F20,E21),G21),F20)),IF(C21=0,"",IF(NOT(C20=1),F21,"")),G22)</f>
        <v>один миллион </v>
      </c>
      <c r="C9" s="98"/>
      <c r="D9" s="98"/>
      <c r="E9" s="98"/>
      <c r="F9" s="98"/>
      <c r="H9" s="19" t="str">
        <f>CHAR(H8)</f>
        <v>о</v>
      </c>
      <c r="J9" s="8"/>
      <c r="K9" s="8"/>
      <c r="R9" s="20"/>
    </row>
    <row r="10" spans="2:11" ht="9.75" customHeight="1">
      <c r="B10" s="98" t="str">
        <f>CONCATENATE(IF(C23=0,"",F23),IF(C24=0,"",IF(D25&lt;20,IF(D25&lt;16,IF(D25&lt;10,F24,E25),G25),F24)),IF(C25=0,"",IF(NOT(C24=1),F25,"")),G26)</f>
        <v>двести пятьдесят шесть тысяч </v>
      </c>
      <c r="C10" s="98"/>
      <c r="D10" s="98"/>
      <c r="E10" s="98"/>
      <c r="F10" s="98"/>
      <c r="H10" s="19" t="str">
        <f>PROPER(H9)</f>
        <v>О</v>
      </c>
      <c r="J10" s="8"/>
      <c r="K10" s="8"/>
    </row>
    <row r="11" spans="2:11" ht="9.75" customHeight="1">
      <c r="B11" s="98" t="str">
        <f>CONCATENATE(IF(C27=0,"",F27),IF(C28=0,"",IF(D29&lt;20,IF(D29&lt;16,IF(D29&lt;10,F28,E29),G29),F28)),IF(C29=0,"",IF(NOT(C28=1),F29,"")),G30)</f>
        <v>сто двадцать три рубля </v>
      </c>
      <c r="C11" s="98"/>
      <c r="D11" s="98"/>
      <c r="E11" s="98"/>
      <c r="F11" s="98"/>
      <c r="J11" s="8"/>
      <c r="K11" s="8"/>
    </row>
    <row r="12" spans="2:14" ht="5.25" customHeight="1">
      <c r="B12" s="11"/>
      <c r="E12" s="8"/>
      <c r="F12" s="21"/>
      <c r="I12" s="7"/>
      <c r="N12" s="22"/>
    </row>
    <row r="13" spans="2:14" ht="9.75" customHeight="1">
      <c r="B13" s="11"/>
      <c r="F13" s="23">
        <f>TRUNC(F2)</f>
        <v>1256123</v>
      </c>
      <c r="G13" s="24" t="s">
        <v>131</v>
      </c>
      <c r="N13" s="20"/>
    </row>
    <row r="14" spans="2:6" ht="9.75" customHeight="1">
      <c r="B14" s="25">
        <f>TRUNC(B15/10)</f>
        <v>0</v>
      </c>
      <c r="C14" s="8"/>
      <c r="F14" s="9"/>
    </row>
    <row r="15" spans="2:6" ht="9.75" customHeight="1">
      <c r="B15" s="25">
        <f>TRUNC(B16/10)</f>
        <v>0</v>
      </c>
      <c r="C15" s="26">
        <f>TRUNC(RIGHT(B15))</f>
        <v>0</v>
      </c>
      <c r="D15" s="24">
        <f>C15</f>
        <v>0</v>
      </c>
      <c r="F15" s="27" t="str">
        <f>IF(C15=1,F43,IF(C15=2,G35,IF(C15=3,G36,IF(C15=4,G37,IF(C15=5,G38,IF(C15=6,G39,IF(C15=7,G40,IF(C15=8,G41,G42))))))))</f>
        <v>девятьсот </v>
      </c>
    </row>
    <row r="16" spans="2:6" ht="9.75" customHeight="1">
      <c r="B16" s="25">
        <f>TRUNC(B17/10)</f>
        <v>0</v>
      </c>
      <c r="C16" s="26">
        <f>TRUNC(RIGHT(B16))</f>
        <v>0</v>
      </c>
      <c r="D16" s="24">
        <f>IF(C16=1,"",C16)</f>
        <v>0</v>
      </c>
      <c r="F16" s="28">
        <f>IF(OR(D16=0,C16=1),"",IF(C16=2,F35,IF(C16=3,F36,IF(C16=4,F37,IF(C16=5,F38,IF(C16=6,F39,IF(C16=7,F40,IF(C16=8,F41,F42))))))))</f>
      </c>
    </row>
    <row r="17" spans="2:7" ht="9.75" customHeight="1">
      <c r="B17" s="25">
        <f>TRUNC(B19/10)</f>
        <v>0</v>
      </c>
      <c r="C17" s="26">
        <f>TRUNC(RIGHT(B17))</f>
        <v>0</v>
      </c>
      <c r="D17" s="24">
        <f>IF(C16=1,C17+10,IF(C17=0,0,C17))</f>
        <v>0</v>
      </c>
      <c r="E17" s="24">
        <f>IF(AND(D17&gt;9,D17&lt;16),IF(D17=10,E34,IF(D17=11,E35,IF(D17=12,E36,IF(D17=13,E37,IF(D17=14,E38,IF(D17=15,E39,)))))),"")</f>
      </c>
      <c r="F17" s="29" t="str">
        <f>IF(C17=1,B34,IF(C17=2,B35,IF(C17=3,B36,IF(C17=4,B37,IF(C17=5,B38,IF(C17=6,B39,IF(C17=7,B40,IF(C17=8,B41,B42))))))))</f>
        <v>девять </v>
      </c>
      <c r="G17" s="24">
        <f>IF(AND(D17&gt;15,D17&lt;20),IF(D17=16,E40,IF(D17=17,E41,IF(D17=18,E42,IF(D17=19,E43,)))),"")</f>
      </c>
    </row>
    <row r="18" spans="2:7" ht="9.75" customHeight="1">
      <c r="B18" s="30"/>
      <c r="C18" s="8"/>
      <c r="E18" s="8"/>
      <c r="F18" s="24">
        <f>C17+C16*10+C15*100</f>
        <v>0</v>
      </c>
      <c r="G18" s="24">
        <f>IF(F18=0,"",IF(C16=1,"миллиардов ",IF(C17=1,"милиард ",IF(OR(C17=2,C17=3,C17=4),"миллиарда ","милиардов "))))</f>
      </c>
    </row>
    <row r="19" spans="2:7" ht="9.75" customHeight="1">
      <c r="B19" s="25">
        <f>TRUNC(B20/10)</f>
        <v>0</v>
      </c>
      <c r="C19" s="26">
        <f>TRUNC(RIGHT(B19))</f>
        <v>0</v>
      </c>
      <c r="D19" s="24">
        <f>C19</f>
        <v>0</v>
      </c>
      <c r="F19" s="31" t="str">
        <f>IF(C19=1,F43,IF(C19=2,G35,IF(C19=3,G36,IF(C19=4,G37,IF(C19=5,G38,IF(C19=6,G39,IF(C19=7,G40,IF(C19=8,G41,G42))))))))</f>
        <v>девятьсот </v>
      </c>
      <c r="G19" s="9"/>
    </row>
    <row r="20" spans="2:6" ht="9.75" customHeight="1">
      <c r="B20" s="25">
        <f>TRUNC(B21/10)</f>
        <v>0</v>
      </c>
      <c r="C20" s="26">
        <f>TRUNC(RIGHT(B20))</f>
        <v>0</v>
      </c>
      <c r="D20" s="24">
        <f>IF(C20=1,"",C20)</f>
        <v>0</v>
      </c>
      <c r="F20" s="29">
        <f>IF(OR(D20=0,C20=1),"",IF(C20=2,F35,IF(C20=3,F36,IF(C20=4,F37,IF(C20=5,F38,IF(C20=6,F39,IF(C20=7,F40,IF(C20=8,F41,F42))))))))</f>
      </c>
    </row>
    <row r="21" spans="2:9" ht="9.75" customHeight="1">
      <c r="B21" s="25">
        <f>TRUNC(B23/10)</f>
        <v>1</v>
      </c>
      <c r="C21" s="26">
        <f>TRUNC(RIGHT(B21))</f>
        <v>1</v>
      </c>
      <c r="D21" s="24">
        <f>IF(C20=1,C21+10,IF(C21=0,0,C21))</f>
        <v>1</v>
      </c>
      <c r="E21" s="24">
        <f>IF(AND(D21&gt;9,D21&lt;16),IF(D21=10,E34,IF(D21=11,E35,IF(D21=12,E36,IF(D21=13,E37,IF(D21=14,E38,IF(D21=15,E39,)))))),"")</f>
      </c>
      <c r="F21" s="29" t="str">
        <f>IF(C21=1,B34,IF(C21=2,B35,IF(C21=3,B36,IF(C21=4,B37,IF(C21=5,B38,IF(C21=6,B39,IF(C21=7,B40,IF(C21=8,B41,B42))))))))</f>
        <v>один </v>
      </c>
      <c r="G21" s="24">
        <f>IF(AND(D21&gt;15,D21&lt;20),IF(D21=16,E40,IF(D21=17,E41,IF(D21=18,E42,IF(D21=19,E43,)))),"")</f>
      </c>
      <c r="I21" s="7"/>
    </row>
    <row r="22" spans="2:9" ht="9.75" customHeight="1">
      <c r="B22" s="30"/>
      <c r="C22" s="8"/>
      <c r="F22" s="24">
        <f>C21+C20*10+C19*100</f>
        <v>1</v>
      </c>
      <c r="G22" s="24" t="str">
        <f>IF(F22=0,"",IF(C20=1,"миллионов ",IF(C21=1,"миллион ",IF(OR(C21=2,C21=3,C21=4),"миллиона ","миллионов "))))</f>
        <v>миллион </v>
      </c>
      <c r="I22" s="7"/>
    </row>
    <row r="23" spans="2:10" ht="9.75" customHeight="1">
      <c r="B23" s="25">
        <f>TRUNC(B24/10)</f>
        <v>12</v>
      </c>
      <c r="C23" s="26">
        <f>TRUNC(RIGHT(B23))</f>
        <v>2</v>
      </c>
      <c r="D23" s="24">
        <f>C23</f>
        <v>2</v>
      </c>
      <c r="F23" s="27" t="str">
        <f>IF(C23=1,F43,IF(C23=2,G35,IF(C23=3,G36,IF(C23=4,G37,IF(C23=5,G38,IF(C23=6,G39,IF(C23=7,G40,IF(C23=8,G41,G42))))))))</f>
        <v>двести </v>
      </c>
      <c r="I23" s="7"/>
      <c r="J23" s="22"/>
    </row>
    <row r="24" spans="2:9" ht="9.75" customHeight="1">
      <c r="B24" s="25">
        <f>TRUNC(B25/10)</f>
        <v>125</v>
      </c>
      <c r="C24" s="26">
        <f>TRUNC(RIGHT(B24))</f>
        <v>5</v>
      </c>
      <c r="D24" s="24">
        <f>IF(C24=1,"",C24)</f>
        <v>5</v>
      </c>
      <c r="F24" s="29" t="str">
        <f>IF(OR(D24=0,C24=1),"",IF(C24=2,F35,IF(C24=3,F36,IF(C24=4,F37,IF(C24=5,F38,IF(C24=6,F39,IF(C24=7,F40,IF(C24=8,F41,F42))))))))</f>
        <v>пятьдесят </v>
      </c>
      <c r="I24" s="7"/>
    </row>
    <row r="25" spans="2:9" ht="9.75" customHeight="1">
      <c r="B25" s="25">
        <f>TRUNC(B27/10)</f>
        <v>1256</v>
      </c>
      <c r="C25" s="26">
        <f>TRUNC(RIGHT(B25))</f>
        <v>6</v>
      </c>
      <c r="D25" s="24">
        <f>IF(C24=1,C25+10,IF(C25=0,0,C25))</f>
        <v>6</v>
      </c>
      <c r="E25" s="24">
        <f>IF(AND(D25&gt;9,D25&lt;16),IF(D25=10,E34,IF(D25=11,E35,IF(D25=12,E36,IF(D25=13,E37,IF(D25=14,E38,IF(D25=15,E39,)))))),"")</f>
      </c>
      <c r="F25" s="29" t="str">
        <f>IF(C25=1,C34,IF(C25=2,C35,IF(C25=3,B36,IF(C25=4,B37,IF(C25=5,B38,IF(C25=6,B39,IF(C25=7,B40,IF(C25=8,B41,B42))))))))</f>
        <v>шесть </v>
      </c>
      <c r="G25" s="24">
        <f>IF(AND(D25&gt;15,D25&lt;20),IF(D25=16,E40,IF(D25=17,E41,IF(D25=18,E42,IF(D25=19,E43,)))),"")</f>
      </c>
      <c r="I25" s="7"/>
    </row>
    <row r="26" spans="2:9" ht="9.75" customHeight="1">
      <c r="B26" s="30"/>
      <c r="C26" s="8"/>
      <c r="F26" s="29">
        <f>C23*100+C24*10+C25</f>
        <v>256</v>
      </c>
      <c r="G26" s="24" t="str">
        <f>IF(F26=0,"",IF(C24=1,"тысяч ",IF(C25=1,"тысяча ",IF(OR(C25=2,C25=3,C25=4),"тысячи ","тысяч "))))</f>
        <v>тысяч </v>
      </c>
      <c r="I26" s="7"/>
    </row>
    <row r="27" spans="2:9" ht="9.75" customHeight="1">
      <c r="B27" s="25">
        <f>TRUNC(B28/10)</f>
        <v>12561</v>
      </c>
      <c r="C27" s="26">
        <f>TRUNC(RIGHT(B27))</f>
        <v>1</v>
      </c>
      <c r="D27" s="24">
        <f>C27</f>
        <v>1</v>
      </c>
      <c r="F27" s="27" t="str">
        <f>IF(C27=1,F43,IF(C27=2,G35,IF(C27=3,G36,IF(C27=4,G37,IF(C27=5,G38,IF(C27=6,G39,IF(C27=7,G40,IF(C27=8,G41,G42))))))))</f>
        <v>сто </v>
      </c>
      <c r="I27" s="7"/>
    </row>
    <row r="28" spans="2:9" ht="9.75" customHeight="1">
      <c r="B28" s="25">
        <f>TRUNC(B29/10)</f>
        <v>125612</v>
      </c>
      <c r="C28" s="32">
        <f>TRUNC(RIGHT(B28))</f>
        <v>2</v>
      </c>
      <c r="D28" s="24">
        <f>IF(C28=1,"",C28)</f>
        <v>2</v>
      </c>
      <c r="F28" s="29" t="str">
        <f>IF(OR(D28=0,C28=1),"",IF(D28=2,F35,IF(D28=3,F36,IF(D28=4,F37,IF(D28=5,F38,IF(D28=6,F39,IF(D28=7,F40,IF(D28=8,F41,F42))))))))</f>
        <v>двадцать </v>
      </c>
      <c r="H28" s="8"/>
      <c r="I28" s="7"/>
    </row>
    <row r="29" spans="2:9" ht="9.75" customHeight="1">
      <c r="B29" s="25">
        <f>F13</f>
        <v>1256123</v>
      </c>
      <c r="C29" s="26">
        <f>TRUNC(RIGHT(B29))</f>
        <v>3</v>
      </c>
      <c r="D29" s="24">
        <f>IF(C28=1,C29+10,IF(C29=0,0,C29))</f>
        <v>3</v>
      </c>
      <c r="E29" s="24">
        <f>IF(AND(D29&gt;9,D29&lt;16),IF(D29=10,E34,IF(D29=11,E35,IF(D29=12,E36,IF(D29=13,E37,IF(D29=14,E38,IF(D29=15,E39,)))))),"")</f>
      </c>
      <c r="F29" s="29" t="str">
        <f>IF(C29=1,B34,IF(C29=2,B35,IF(C29=3,B36,IF(C29=4,B37,IF(C29=5,B38,IF(C29=6,B39,IF(C29=7,B40,IF(C29=8,B41,B42))))))))</f>
        <v>три </v>
      </c>
      <c r="G29" s="24">
        <f>IF(AND(D29&gt;15,D29&lt;20),IF(D29=16,E40,IF(D29=17,E41,IF(D29=18,E42,IF(D29=19,E43,)))),"")</f>
      </c>
      <c r="H29" s="8"/>
      <c r="I29" s="7"/>
    </row>
    <row r="30" spans="2:9" ht="9.75" customHeight="1">
      <c r="B30" s="11"/>
      <c r="C30" s="33"/>
      <c r="D30" s="8"/>
      <c r="F30" s="29">
        <f>C27*100+C28*10+C29</f>
        <v>123</v>
      </c>
      <c r="G30" s="24" t="str">
        <f>IF(F30+F26+F22+F18=0,"ноль рублей ",IF(D29=1,"рубль ",IF(OR(D29=2,D29=3,D29=4),"рубля ","рублей ")))</f>
        <v>рубля </v>
      </c>
      <c r="H30" s="8"/>
      <c r="I30" s="7"/>
    </row>
    <row r="31" spans="2:6" ht="9.75" customHeight="1">
      <c r="B31" s="34">
        <f>ROUND(100*(F2-F13),0)</f>
        <v>0</v>
      </c>
      <c r="D31" s="26">
        <f>TRUNC(B31/10)</f>
        <v>0</v>
      </c>
      <c r="F31" s="29">
        <f>IF(OR(D31=1,D31=0),"",IF(D31=2,F35,IF(D31=3,F36,IF(D31=4,F37,IF(D31=5,F38,IF(D31=6,F39,IF(D31=7,F40,IF(D31=8,F41,F42))))))))</f>
      </c>
    </row>
    <row r="32" spans="4:6" ht="9.75" customHeight="1">
      <c r="D32" s="26">
        <f>TRUNC(B31-D31*10)</f>
        <v>0</v>
      </c>
      <c r="F32" s="29" t="str">
        <f>IF(D32=1,C34,IF(D32=2,C35,IF(D32=3,B36,IF(D32=4,B37,IF(D32=5,B38,IF(D32=6,B39,IF(D32=7,B40,IF(D32=8,B41,B42))))))))</f>
        <v>девять </v>
      </c>
    </row>
    <row r="33" ht="4.5" customHeight="1"/>
    <row r="34" spans="2:5" ht="9.75" customHeight="1">
      <c r="B34" s="24" t="s">
        <v>132</v>
      </c>
      <c r="C34" s="24" t="s">
        <v>133</v>
      </c>
      <c r="E34" s="24" t="s">
        <v>134</v>
      </c>
    </row>
    <row r="35" spans="2:9" ht="9.75" customHeight="1">
      <c r="B35" s="24" t="s">
        <v>135</v>
      </c>
      <c r="C35" s="24" t="s">
        <v>136</v>
      </c>
      <c r="E35" s="24" t="s">
        <v>137</v>
      </c>
      <c r="F35" s="24" t="s">
        <v>138</v>
      </c>
      <c r="G35" s="98" t="s">
        <v>139</v>
      </c>
      <c r="H35" s="98"/>
      <c r="I35" s="7"/>
    </row>
    <row r="36" spans="2:9" ht="9.75" customHeight="1">
      <c r="B36" s="24" t="s">
        <v>140</v>
      </c>
      <c r="E36" s="24" t="s">
        <v>141</v>
      </c>
      <c r="F36" s="24" t="s">
        <v>142</v>
      </c>
      <c r="G36" s="98" t="s">
        <v>143</v>
      </c>
      <c r="H36" s="98"/>
      <c r="I36" s="7"/>
    </row>
    <row r="37" spans="2:9" ht="9.75" customHeight="1">
      <c r="B37" s="24" t="s">
        <v>144</v>
      </c>
      <c r="E37" s="24" t="s">
        <v>145</v>
      </c>
      <c r="F37" s="24" t="s">
        <v>146</v>
      </c>
      <c r="G37" s="98" t="s">
        <v>147</v>
      </c>
      <c r="H37" s="98"/>
      <c r="I37" s="7"/>
    </row>
    <row r="38" spans="2:9" ht="9.75" customHeight="1">
      <c r="B38" s="24" t="s">
        <v>148</v>
      </c>
      <c r="E38" s="24" t="s">
        <v>149</v>
      </c>
      <c r="F38" s="24" t="s">
        <v>150</v>
      </c>
      <c r="G38" s="98" t="s">
        <v>151</v>
      </c>
      <c r="H38" s="98"/>
      <c r="I38" s="7"/>
    </row>
    <row r="39" spans="2:9" ht="9.75" customHeight="1">
      <c r="B39" s="24" t="s">
        <v>152</v>
      </c>
      <c r="E39" s="24" t="s">
        <v>153</v>
      </c>
      <c r="F39" s="24" t="s">
        <v>154</v>
      </c>
      <c r="G39" s="98" t="s">
        <v>155</v>
      </c>
      <c r="H39" s="98"/>
      <c r="I39" s="7"/>
    </row>
    <row r="40" spans="2:9" ht="9.75" customHeight="1">
      <c r="B40" s="24" t="s">
        <v>156</v>
      </c>
      <c r="E40" s="24" t="s">
        <v>157</v>
      </c>
      <c r="F40" s="24" t="s">
        <v>158</v>
      </c>
      <c r="G40" s="98" t="s">
        <v>159</v>
      </c>
      <c r="H40" s="98"/>
      <c r="I40" s="7"/>
    </row>
    <row r="41" spans="2:9" ht="9.75" customHeight="1">
      <c r="B41" s="24" t="s">
        <v>160</v>
      </c>
      <c r="E41" s="24" t="s">
        <v>161</v>
      </c>
      <c r="F41" s="24" t="s">
        <v>162</v>
      </c>
      <c r="G41" s="98" t="s">
        <v>163</v>
      </c>
      <c r="H41" s="98"/>
      <c r="I41" s="7"/>
    </row>
    <row r="42" spans="2:9" ht="9.75" customHeight="1">
      <c r="B42" s="24" t="s">
        <v>164</v>
      </c>
      <c r="E42" s="24" t="s">
        <v>165</v>
      </c>
      <c r="F42" s="24" t="s">
        <v>166</v>
      </c>
      <c r="G42" s="98" t="s">
        <v>167</v>
      </c>
      <c r="H42" s="98"/>
      <c r="I42" s="7"/>
    </row>
    <row r="43" spans="5:6" ht="9.75" customHeight="1">
      <c r="E43" s="24" t="s">
        <v>168</v>
      </c>
      <c r="F43" s="24" t="s">
        <v>169</v>
      </c>
    </row>
    <row r="44" ht="9.75" customHeight="1"/>
    <row r="45" ht="12" customHeight="1">
      <c r="E45" s="24">
        <f>LEN(C3)</f>
        <v>72</v>
      </c>
    </row>
    <row r="46" spans="3:5" ht="12" customHeight="1">
      <c r="C46" s="7">
        <f>CONCATENATE("")</f>
      </c>
      <c r="E46" s="35">
        <f>FIND(" ",C3,40)</f>
        <v>42</v>
      </c>
    </row>
    <row r="47" spans="5:8" ht="12" customHeight="1">
      <c r="E47" s="101" t="str">
        <f>IF(E45&lt;60,C3,LEFT(C3,E46))</f>
        <v>Один миллион двести пятьдесят шесть тысяч </v>
      </c>
      <c r="F47" s="101"/>
      <c r="G47" s="101"/>
      <c r="H47" s="101"/>
    </row>
    <row r="48" spans="5:9" ht="12" customHeight="1">
      <c r="E48" s="102" t="str">
        <f>IF(E45&lt;60," ",MID(C3,(E46+1),200))</f>
        <v>сто двадцать три рубля 00 коп.</v>
      </c>
      <c r="F48" s="102"/>
      <c r="G48" s="102"/>
      <c r="H48" s="102"/>
      <c r="I48" s="7"/>
    </row>
    <row r="49" ht="12" customHeight="1">
      <c r="E49" s="36">
        <f>FIND(" ",C3,20)</f>
        <v>20</v>
      </c>
    </row>
    <row r="50" spans="5:8" ht="12" customHeight="1">
      <c r="E50" s="98" t="str">
        <f>IF(E45&lt;40,C3,LEFT(C3,E49))</f>
        <v>Один миллион двести </v>
      </c>
      <c r="F50" s="98"/>
      <c r="G50" s="98"/>
      <c r="H50" s="98"/>
    </row>
    <row r="51" spans="5:8" ht="12" customHeight="1">
      <c r="E51" s="98" t="str">
        <f>IF(E45&lt;40,"",MID(C3,(E49+1),200))</f>
        <v>пятьдесят шесть тысяч сто двадцать три рубля 00 коп.</v>
      </c>
      <c r="F51" s="98"/>
      <c r="G51" s="98"/>
      <c r="H51" s="98"/>
    </row>
    <row r="95" spans="2:5" ht="12.75">
      <c r="B95" s="100"/>
      <c r="C95" s="100"/>
      <c r="D95" s="100"/>
      <c r="E95" s="100"/>
    </row>
  </sheetData>
  <sheetProtection password="C780" sheet="1" objects="1" scenarios="1" selectLockedCells="1" selectUnlockedCells="1"/>
  <mergeCells count="22">
    <mergeCell ref="E51:H51"/>
    <mergeCell ref="B95:E95"/>
    <mergeCell ref="G41:H41"/>
    <mergeCell ref="G42:H42"/>
    <mergeCell ref="E47:H47"/>
    <mergeCell ref="E48:H48"/>
    <mergeCell ref="G38:H38"/>
    <mergeCell ref="G39:H39"/>
    <mergeCell ref="G40:H40"/>
    <mergeCell ref="E50:H50"/>
    <mergeCell ref="B11:F11"/>
    <mergeCell ref="G35:H35"/>
    <mergeCell ref="G36:H36"/>
    <mergeCell ref="G37:H37"/>
    <mergeCell ref="O3:P3"/>
    <mergeCell ref="C4:H4"/>
    <mergeCell ref="C5:H5"/>
    <mergeCell ref="B10:F10"/>
    <mergeCell ref="C6:H6"/>
    <mergeCell ref="B8:F8"/>
    <mergeCell ref="B9:F9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admin</cp:lastModifiedBy>
  <cp:lastPrinted>2018-02-08T12:22:48Z</cp:lastPrinted>
  <dcterms:created xsi:type="dcterms:W3CDTF">2012-08-28T13:48:42Z</dcterms:created>
  <dcterms:modified xsi:type="dcterms:W3CDTF">2018-02-08T12:25:45Z</dcterms:modified>
  <cp:category/>
  <cp:version/>
  <cp:contentType/>
  <cp:contentStatus/>
</cp:coreProperties>
</file>